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ypshelter6\Desktop\"/>
    </mc:Choice>
  </mc:AlternateContent>
  <x:bookViews>
    <x:workbookView xWindow="0" yWindow="0" windowWidth="28545" windowHeight="131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<x:sst xmlns:r="http://schemas.openxmlformats.org/officeDocument/2006/relationships" xmlns:c="http://schemas.openxmlformats.org/drawingml/2006/chart" xmlns:x="http://schemas.openxmlformats.org/spreadsheetml/2006/main" count="1573" uniqueCount="590">
  <x:si>
    <x:t xml:space="preserve"> 쪽파</x:t>
  </x:si>
  <x:si>
    <x:t>합계</x:t>
  </x:si>
  <x:si>
    <x:t>2. 단가작성시 적시한 규격제품의 단가작성을 원칙으로 하며, 제조사 및 규격이 다를경우 협의 후 비슷한 물품으로 대체한다.</x:t>
  </x:si>
  <x:si>
    <x:r>
      <x:t xml:space="preserve">3. 식자재 규격서에 기재된 단가는 2027년도 계약 종료시까지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ff0000"/>
            <x:b val="1"/>
          </x:rPr>
        </mc:Fallback>
      </mc:AlternateContent>
      <x:t>고정단가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000000"/>
            <x:b val="1"/>
          </x:rPr>
        </mc:Fallback>
      </mc:AlternateContent>
      <x:t>로 거래가 진행됨을 유의하시고 작성하시기 바랍니다.</x:t>
    </x:r>
  </x:si>
  <x:si>
    <x:t xml:space="preserve"> 계란조림 행복한맛남</x:t>
  </x:si>
  <x:si>
    <x:t xml:space="preserve"> 고추무침 아나식품</x:t>
  </x:si>
  <x:si>
    <x:t xml:space="preserve"> 해물동그랑땡 프리미엄 행복한맛남</x:t>
  </x:si>
  <x:si>
    <x:t xml:space="preserve"> 웰쿠스 한입닭가슴살 소이갈릭</x:t>
  </x:si>
  <x:si>
    <x:t>연간사용량</x:t>
  </x:si>
  <x:si>
    <x:t xml:space="preserve"> 절단주꾸미(M)(6pk단위발주)</x:t>
  </x:si>
  <x:si>
    <x:t xml:space="preserve"> 후레쉬햄 마일드(파우치,수입산)</x:t>
  </x:si>
  <x:si>
    <x:t xml:space="preserve"> 열무김치 행복한맛남(보통숙)</x:t>
  </x:si>
  <x:si>
    <x:t xml:space="preserve"> 계란후라이(500g) 행복한맛남</x:t>
  </x:si>
  <x:si>
    <x:t xml:space="preserve"> 비빔밥용매콤양념장 행복한맛남</x:t>
  </x:si>
  <x:si>
    <x:t xml:space="preserve"> 실속미트볼(하늘) 행복한맛남</x:t>
  </x:si>
  <x:si>
    <x:t xml:space="preserve"> [병원용]건미역(절단)(말린)</x:t>
  </x:si>
  <x:si>
    <x:t xml:space="preserve">  SOGA소가조각두부(수입콩/마파용) 풀무원</x:t>
  </x:si>
  <x:si>
    <x:t xml:space="preserve">  콩나물(콩:중국산,미국산,캐나다산)(상)</x:t>
  </x:si>
  <x:si>
    <x:t>KG(껍질(무)/깍뚝_약2.5*2.5cm_국내산)</x:t>
  </x:si>
  <x:si>
    <x:t>KG(깍뚝_2.5*2.5*2.5cm_국내산)</x:t>
  </x:si>
  <x:si>
    <x:t>KG(소제토막_자반용_80∼100g_국내산)</x:t>
  </x:si>
  <x:si>
    <x:t xml:space="preserve">  (돼지고기)앞뒤사태살(2등급 이상)(냉동)</x:t>
  </x:si>
  <x:si>
    <x:t>KG(깍뚝_약2.5*2.5*2.5cm_국내산)</x:t>
  </x:si>
  <x:si>
    <x:t xml:space="preserve">  굵은고춧가루(건고추:국내산) 중리푸드, 거친</x:t>
  </x:si>
  <x:si>
    <x:t>KG(소제토막_구이용_80~100g_외국산)</x:t>
  </x:si>
  <x:si>
    <x:t>EA(1.025kg)</x:t>
  </x:si>
  <x:si>
    <x:t>7. 아래 상품의 공동규격은 최소한 '상' 'A'이상의 품질등급을 갖도록한다.</x:t>
  </x:si>
  <x:si>
    <x:t xml:space="preserve">  생채움 큼직한 조각두부(부침용/외국산) (약4.8cm*4.5cm*1.2cm/88EA)</x:t>
  </x:si>
  <x:si>
    <x:t>상품명</x:t>
  </x:si>
  <x:si>
    <x:t>건면류</x:t>
  </x:si>
  <x:si>
    <x:t>해조류</x:t>
  </x:si>
  <x:si>
    <x:t>갑각류</x:t>
  </x:si>
  <x:si>
    <x:t>과채류</x:t>
  </x:si>
  <x:si>
    <x:t>두부류</x:t>
  </x:si>
  <x:si>
    <x:t>3kg</x:t>
  </x:si>
  <x:si>
    <x:t>BOX</x:t>
  </x:si>
  <x:si>
    <x:t>ea</x:t>
  </x:si>
  <x:si>
    <x:t>1kg</x:t>
  </x:si>
  <x:si>
    <x:t>생면류</x:t>
  </x:si>
  <x:si>
    <x:t>견과류</x:t>
  </x:si>
  <x:si>
    <x:t>김치류</x:t>
  </x:si>
  <x:si>
    <x:t>서류</x:t>
  </x:si>
  <x:si>
    <x:t>건과류</x:t>
  </x:si>
  <x:si>
    <x:t>PK</x:t>
  </x:si>
  <x:si>
    <x:t>곡류</x:t>
  </x:si>
  <x:si>
    <x:t>단위</x:t>
  </x:si>
  <x:si>
    <x:t>EA</x:t>
  </x:si>
  <x:si>
    <x:t>건포류</x:t>
  </x:si>
  <x:si>
    <x:t>절임류</x:t>
  </x:si>
  <x:si>
    <x:t>젓갈류</x:t>
  </x:si>
  <x:si>
    <x:t>대분류</x:t>
  </x:si>
  <x:si>
    <x:t>중분류</x:t>
  </x:si>
  <x:si>
    <x:t>PK.</x:t>
  </x:si>
  <x:si>
    <x:t>반찬류</x:t>
  </x:si>
  <x:si>
    <x:t>NO</x:t>
  </x:si>
  <x:si>
    <x:t>이과류</x:t>
  </x:si>
  <x:si>
    <x:t>버섯류</x:t>
  </x:si>
  <x:si>
    <x:t>양채류</x:t>
  </x:si>
  <x:si>
    <x:t>조림류</x:t>
  </x:si>
  <x:si>
    <x:t>규격</x:t>
  </x:si>
  <x:si>
    <x:t xml:space="preserve"> 백나박김치_ 행복한맛남</x:t>
  </x:si>
  <x:si>
    <x:t xml:space="preserve"> 나박김치_ 행복한맛남</x:t>
  </x:si>
  <x:si>
    <x:t xml:space="preserve"> (원물)절단꽃게(냉동)</x:t>
  </x:si>
  <x:si>
    <x:t xml:space="preserve"> 깍두기 행복한맛남(보통숙)</x:t>
  </x:si>
  <x:si>
    <x:t xml:space="preserve"> (창녕)마늘(특)</x:t>
  </x:si>
  <x:si>
    <x:t xml:space="preserve"> 두부 행복한맛남</x:t>
  </x:si>
  <x:si>
    <x:t>4. 리스트에 없는 품목은 월별 식단에 따라 상호협의하에 단가를 정하고 구매할 수 있으며 당사가 위치하는 지역의 시장, 마트 일반 소매가의 10% 이상의 가격을 책정할 수 없다.</x:t>
  </x:si>
  <x:si>
    <x:t xml:space="preserve">  [DC]사리면(멀티) 농심</x:t>
  </x:si>
  <x:si>
    <x:t>점보 블랙타이거 새우튀김(60%)</x:t>
  </x:si>
  <x:si>
    <x:t>왕새우튀김(삥가루) 새우함량 40%</x:t>
  </x:si>
  <x:si>
    <x:t>KG(찜용_2.5~3.5cm_미국)</x:t>
  </x:si>
  <x:si>
    <x:t>EA(약500~570g_국내산)</x:t>
  </x:si>
  <x:si>
    <x:t>PK.(80g*5ea_베트남)</x:t>
  </x:si>
  <x:si>
    <x:t>KG(개당200∼300g_국내산)</x:t>
  </x:si>
  <x:si>
    <x:t>PK.(부침용_3kg_외국산)</x:t>
  </x:si>
  <x:si>
    <x:t xml:space="preserve">  정남 명품 착한두부(수입)</x:t>
  </x:si>
  <x:si>
    <x:t>PK.(1kg)(삼겹살:수입산)</x:t>
  </x:si>
  <x:si>
    <x:t>PK.(900g/60매_일본)</x:t>
  </x:si>
  <x:si>
    <x:t>KG(씻은230∼300g_중국)</x:t>
  </x:si>
  <x:si>
    <x:t>KG(개당400g내외_국내산)</x:t>
  </x:si>
  <x:si>
    <x:t xml:space="preserve">  안성쌀(센터9포이하)(특) 농협</x:t>
  </x:si>
  <x:si>
    <x:t xml:space="preserve">  마차촌삼호부산어묵(볼,실속)</x:t>
  </x:si>
  <x:si>
    <x:t xml:space="preserve">  등심돈까스(수제형) 비스트로</x:t>
  </x:si>
  <x:si>
    <x:t xml:space="preserve">  (과세)생오이피클(2kg) 으뜸</x:t>
  </x:si>
  <x:si>
    <x:t xml:space="preserve">  [2kg]배추우거지(데친)</x:t>
  </x:si>
  <x:si>
    <x:t xml:space="preserve">  (진)종합어묵(스프포함) 대림</x:t>
  </x:si>
  <x:si>
    <x:t xml:space="preserve">  깻잎(상)(400장±10%)</x:t>
  </x:si>
  <x:si>
    <x:t>PK.(1kg/85~95ea)</x:t>
  </x:si>
  <x:si>
    <x:t>PK.(5g*3ea/8절9매)</x:t>
  </x:si>
  <x:si>
    <x:t>PK.(60g*10ea_중국)</x:t>
  </x:si>
  <x:si>
    <x:t>PK.(볶음용_1kg_국내산)</x:t>
  </x:si>
  <x:si>
    <x:t xml:space="preserve">  (과세)오복채 반찬단지(1kg)</x:t>
  </x:si>
  <x:si>
    <x:t>PK.(국물용_200g_국내산)</x:t>
  </x:si>
  <x:si>
    <x:t>KG(소제토막_70~90g_러시아)</x:t>
  </x:si>
  <x:si>
    <x:t xml:space="preserve">  애플러스 사과주스 건국유업</x:t>
  </x:si>
  <x:si>
    <x:t xml:space="preserve">  양반김(4호) 도시락김 동원</x:t>
  </x:si>
  <x:si>
    <x:t xml:space="preserve">  정통삼호부산 채어묵(냉동)</x:t>
  </x:si>
  <x:si>
    <x:t>EA(약260~300g_국내산)</x:t>
  </x:si>
  <x:si>
    <x:t xml:space="preserve">  맛있는국산돈육장조림(채) 한성</x:t>
  </x:si>
  <x:si>
    <x:t xml:space="preserve">  바로절여아삭한 슬라이스오이지</x:t>
  </x:si>
  <x:si>
    <x:t>PK.(1kg/31~35ea)</x:t>
  </x:si>
  <x:si>
    <x:t>KG(원형_두께_0.2cm_국내산)</x:t>
  </x:si>
  <x:si>
    <x:t xml:space="preserve">  모듬장아찌 반찬단지(완제품)</x:t>
  </x:si>
  <x:si>
    <x:t xml:space="preserve">  전통한입고기경단골드Ⅲ 한성</x:t>
  </x:si>
  <x:si>
    <x:t xml:space="preserve">  참기름(깨분100%) 참고을</x:t>
  </x:si>
  <x:si>
    <x:t xml:space="preserve">  다담 고깃집된장찌개양념 CJ</x:t>
  </x:si>
  <x:si>
    <x:t>KG(껍질(유)/채썰기_국내산)</x:t>
  </x:si>
  <x:si>
    <x:t>KG(180~220g_국내산)</x:t>
  </x:si>
  <x:si>
    <x:t xml:space="preserve">  허브 통가슴살치킨까스 참프레</x:t>
  </x:si>
  <x:si>
    <x:t>바나나(8발)_120~150g/ea</x:t>
  </x:si>
  <x:si>
    <x:t>PK.(40g*10ea_베트남)</x:t>
  </x:si>
  <x:si>
    <x:t>PK.(1.5kg(18ea))</x:t>
  </x:si>
  <x:si>
    <x:t xml:space="preserve">  칼집비엔나소시지 오뗄(냉장)</x:t>
  </x:si>
  <x:si>
    <x:t xml:space="preserve">  (닭고기)닭토막 체리부로(냉장)</x:t>
  </x:si>
  <x:si>
    <x:t>KG(찜용_4*4*4cm_국내산)</x:t>
  </x:si>
  <x:si>
    <x:t xml:space="preserve">  멀티비타 요구르트 한국야쿠르트</x:t>
  </x:si>
  <x:si>
    <x:t>PK.(깐것1kg(20ea))</x:t>
  </x:si>
  <x:si>
    <x:t>KG(가닥,6~8cm_국내산)</x:t>
  </x:si>
  <x:si>
    <x:t>KG(슬라이스_불고기용_0.2cm)</x:t>
  </x:si>
  <x:si>
    <x:t>PK.(20g*30ea_중국)</x:t>
  </x:si>
  <x:si>
    <x:t xml:space="preserve">  (닭고기)닭다리살 (냉장)</x:t>
  </x:si>
  <x:si>
    <x:t>블랙타이거 새우(18미/1.3kg)</x:t>
  </x:si>
  <x:si>
    <x:t xml:space="preserve">  액상치킨스톡(PET) 이금기</x:t>
  </x:si>
  <x:si>
    <x:t xml:space="preserve">  실속진한다시 CJ</x:t>
  </x:si>
  <x:si>
    <x:t xml:space="preserve">  갈비탕육수 대상</x:t>
  </x:si>
  <x:si>
    <x:t xml:space="preserve">  버팔로봉 체리푸드(국산)</x:t>
  </x:si>
  <x:si>
    <x:t xml:space="preserve">  (쇠고기)척롤(냉동)</x:t>
  </x:si>
  <x:si>
    <x:t>소불고기(냉동)행복한맛남</x:t>
  </x:si>
  <x:si>
    <x:t>PK.(100g*10ea)</x:t>
  </x:si>
  <x:si>
    <x:t>PK.(100g*12ea)</x:t>
  </x:si>
  <x:si>
    <x:t xml:space="preserve">  도이치모듬소시지 오양</x:t>
  </x:si>
  <x:si>
    <x:t>PK.(300g*3ea)</x:t>
  </x:si>
  <x:si>
    <x:t>PK.(볶음밥용_1kg)</x:t>
  </x:si>
  <x:si>
    <x:t>PK.(45g*20ea)</x:t>
  </x:si>
  <x:si>
    <x:t>KG(약50~60g_국내산)</x:t>
  </x:si>
  <x:si>
    <x:t xml:space="preserve">  아르미김치전 사옹원</x:t>
  </x:si>
  <x:si>
    <x:t xml:space="preserve">  명란한 떡갈비 한성</x:t>
  </x:si>
  <x:si>
    <x:t xml:space="preserve">  오뚜기)오뚜기카레(약매)</x:t>
  </x:si>
  <x:si>
    <x:t xml:space="preserve">  바삭 김말이튀김 도야지</x:t>
  </x:si>
  <x:si>
    <x:t xml:space="preserve">  (닭고기)닭다리살(냉장)</x:t>
  </x:si>
  <x:si>
    <x:t xml:space="preserve">  (닭고기)닭날개봉(냉장)</x:t>
  </x:si>
  <x:si>
    <x:t xml:space="preserve">  (돼지고기)삼겹살(냉동)</x:t>
  </x:si>
  <x:si>
    <x:t xml:space="preserve">  냉동 지단채 삼진푸드</x:t>
  </x:si>
  <x:si>
    <x:t>PK.(슬라이스_1kg)</x:t>
  </x:si>
  <x:si>
    <x:t xml:space="preserve">  (돼지고기)안심(냉동)</x:t>
  </x:si>
  <x:si>
    <x:t xml:space="preserve">  고구마야채튀김 세미원</x:t>
  </x:si>
  <x:si>
    <x:t xml:space="preserve">  실장님회초장 움트리</x:t>
  </x:si>
  <x:si>
    <x:t xml:space="preserve">  (닭고기)장각(냉장)</x:t>
  </x:si>
  <x:si>
    <x:t xml:space="preserve">  (닭고기)닭안심(냉장)</x:t>
  </x:si>
  <x:si>
    <x:t xml:space="preserve">  스모크햄쵸핑(S) 선진</x:t>
  </x:si>
  <x:si>
    <x:t xml:space="preserve">  연두부튀김 모노링크</x:t>
  </x:si>
  <x:si>
    <x:t xml:space="preserve">  계란후라이(완숙) 삼진</x:t>
  </x:si>
  <x:si>
    <x:t xml:space="preserve">  골든치킨윙 체리푸드</x:t>
  </x:si>
  <x:si>
    <x:t xml:space="preserve">  순후추(용기) 오뚜기</x:t>
  </x:si>
  <x:si>
    <x:t xml:space="preserve">  (돼지고기)앞다리(냉동)</x:t>
  </x:si>
  <x:si>
    <x:t xml:space="preserve">  (돼지고기)갈비(냉동)</x:t>
  </x:si>
  <x:si>
    <x:t>EA(1.8ℓ_베트남)</x:t>
  </x:si>
  <x:si>
    <x:t xml:space="preserve">  신안바다 천일염 신송</x:t>
  </x:si>
  <x:si>
    <x:t>PK.(130g*10ea)</x:t>
  </x:si>
  <x:si>
    <x:t xml:space="preserve">  카레 순한맛 오뚜기</x:t>
  </x:si>
  <x:si>
    <x:t xml:space="preserve"> 대파(커팅)</x:t>
  </x:si>
  <x:si>
    <x:t>박스</x:t>
  </x:si>
  <x:si>
    <x:t>헬리코박터 프로젝트 윌(한국야쿠르트)</x:t>
  </x:si>
  <x:si>
    <x:t>BOX(2.5g*192ea/8절8매)</x:t>
  </x:si>
  <x:si>
    <x:t>KG(씻은_개당1~1.5kg_국내산)</x:t>
  </x:si>
  <x:si>
    <x:t>KG(튀김용_개당300~500g_국내산)</x:t>
  </x:si>
  <x:si>
    <x:t>PK.(개당60~68g/30ea_국내산)</x:t>
  </x:si>
  <x:si>
    <x:t xml:space="preserve">  마차촌 사각어묵(절단사각) CJ씨푸드</x:t>
  </x:si>
  <x:si>
    <x:t xml:space="preserve">  슬라이스 유부(냉동) 동원(냉동)</x:t>
  </x:si>
  <x:si>
    <x:t xml:space="preserve">  북어채(중국건조) 행복한맛남(말린)</x:t>
  </x:si>
  <x:si>
    <x:t>PK.(L_16~20ea/450g_중국)</x:t>
  </x:si>
  <x:si>
    <x:t>PK.(볶음용_1kg/2~4cm_국내산)</x:t>
  </x:si>
  <x:si>
    <x:t xml:space="preserve">  고운고춧가루(건고추:국내산), 고추분</x:t>
  </x:si>
  <x:si>
    <x:t xml:space="preserve">  (과세)무말랭이 품은 오징어젓 반찬단지</x:t>
  </x:si>
  <x:si>
    <x:t>KG(깐것(기계)_150g이상_국내산)</x:t>
  </x:si>
  <x:si>
    <x:t>KG(깐것_대_개당200g~_국내산)</x:t>
  </x:si>
  <x:si>
    <x:t>KG(씻은_개당130∼200g_국내산)</x:t>
  </x:si>
  <x:si>
    <x:t xml:space="preserve">  청양굵은고춧가루(건고추:국내산), 거친</x:t>
  </x:si>
  <x:si>
    <x:t>PK.(2kg) 소고기(앞다리:호주산)</x:t>
  </x:si>
  <x:si>
    <x:t>PK.(머리/꼬리/껍질있음_18ea/외국산</x:t>
  </x:si>
  <x:si>
    <x:t>KG(깐것(기계)_개당20~50g_국내산)</x:t>
  </x:si>
  <x:si>
    <x:t>KG(소제토막/지느러미제거_100g외국산)</x:t>
  </x:si>
  <x:si>
    <x:t>KG(카레용_1.5*1.5*1.5_호주)</x:t>
  </x:si>
  <x:si>
    <x:t>아침에주스(포도,사과,오렌지)서울우유</x:t>
  </x:si>
  <x:si>
    <x:t>PK.(개당60~68g/10ea_국내산)</x:t>
  </x:si>
  <x:si>
    <x:t>KG(다진,불고기,로스,찌개_국내산)</x:t>
  </x:si>
  <x:si>
    <x:t xml:space="preserve">  오메가3 훈제오리 슬라이스 정다운</x:t>
  </x:si>
  <x:si>
    <x:t>KG(슬라이스_불고기용_0.2cm_국내산)</x:t>
  </x:si>
  <x:si>
    <x:t>PK.(비빔밥용_90*8mm10ea)</x:t>
  </x:si>
  <x:si>
    <x:t>KG(찌개용_1.5*1.5*4cm_국내산)</x:t>
  </x:si>
  <x:si>
    <x:t xml:space="preserve">  드링킹요구르트 딸기, 사과 덴마크</x:t>
  </x:si>
  <x:si>
    <x:t xml:space="preserve">  살균 전란액(냉장)</x:t>
  </x:si>
  <x:si>
    <x:t xml:space="preserve">  (닭고기)닭날개윙(냉장)</x:t>
  </x:si>
  <x:si>
    <x:t xml:space="preserve">  가이리멸치(말린)</x:t>
  </x:si>
  <x:si>
    <x:t>EA(190㎖)</x:t>
  </x:si>
  <x:si>
    <x:t xml:space="preserve">  식용유 백설</x:t>
  </x:si>
  <x:si>
    <x:t xml:space="preserve">  대왕오징어몸살</x:t>
  </x:si>
  <x:si>
    <x:t>KG(채썰기_페루)</x:t>
  </x:si>
  <x:si>
    <x:t>EA(175㎖)</x:t>
  </x:si>
  <x:si>
    <x:t>과실.채소류음료</x:t>
  </x:si>
  <x:si>
    <x:t>음료.다류.주류</x:t>
  </x:si>
  <x:si>
    <x:t xml:space="preserve">  가자미순살(냉동)</x:t>
  </x:si>
  <x:si>
    <x:t>KG(절단_중국)</x:t>
  </x:si>
  <x:si>
    <x:t xml:space="preserve">  진간장 덕용 샘표</x:t>
  </x:si>
  <x:si>
    <x:t xml:space="preserve">  갈치(병원용)</x:t>
  </x:si>
  <x:si>
    <x:t xml:space="preserve">  재래식된장 해찬들</x:t>
  </x:si>
  <x:si>
    <x:t xml:space="preserve">  참맛고추장 신송</x:t>
  </x:si>
  <x:si>
    <x:t>EA(2.1kg)</x:t>
  </x:si>
  <x:si>
    <x:t>EA(510g_미국)</x:t>
  </x:si>
  <x:si>
    <x:t xml:space="preserve">  멸치육수 면사랑</x:t>
  </x:si>
  <x:si>
    <x:t xml:space="preserve">  요리당 CJ</x:t>
  </x:si>
  <x:si>
    <x:t>EA(1.8ℓ_중국)</x:t>
  </x:si>
  <x:si>
    <x:t>EA(2.45kg)</x:t>
  </x:si>
  <x:si>
    <x:t>고춧가루 또는 실고춧</x:t>
  </x:si>
  <x:si>
    <x:t>EA(250㎖)</x:t>
  </x:si>
  <x:si>
    <x:t xml:space="preserve">  베지밀A팩 정식품</x:t>
  </x:si>
  <x:si>
    <x:t>재제·가공·정제소금</x:t>
  </x:si>
  <x:si>
    <x:t xml:space="preserve">  매실청 백설</x:t>
  </x:si>
  <x:si>
    <x:t xml:space="preserve">  안동찜닭양념 샘표</x:t>
  </x:si>
  <x:si>
    <x:t>EA(6.5kg)</x:t>
  </x:si>
  <x:si>
    <x:t xml:space="preserve"> 야채계란말이 삼진</x:t>
  </x:si>
  <x:si>
    <x:t>PK.(3kg)</x:t>
  </x:si>
  <x:si>
    <x:t>PK.(1kg_중국)</x:t>
  </x:si>
  <x:si>
    <x:t xml:space="preserve">  호두살(1/4)</x:t>
  </x:si>
  <x:si>
    <x:t xml:space="preserve">  아몬드슬라이스</x:t>
  </x:si>
  <x:si>
    <x:t>PK.(1kg)</x:t>
  </x:si>
  <x:si>
    <x:t xml:space="preserve">  오뚜기)옛날당면</x:t>
  </x:si>
  <x:si>
    <x:t>EA(500g)</x:t>
  </x:si>
  <x:si>
    <x:t>EA(1kg_중국)</x:t>
  </x:si>
  <x:si>
    <x:t>PK.(1.2kg)</x:t>
  </x:si>
  <x:si>
    <x:t>PK.(1.3kg)</x:t>
  </x:si>
  <x:si>
    <x:t>EA(500g_미국)</x:t>
  </x:si>
  <x:si>
    <x:t xml:space="preserve">  고기손만두 대림</x:t>
  </x:si>
  <x:si>
    <x:t xml:space="preserve">  김치손만두 대림</x:t>
  </x:si>
  <x:si>
    <x:t>PK.(1kg_페루)</x:t>
  </x:si>
  <x:si>
    <x:t>PK.(850g)</x:t>
  </x:si>
  <x:si>
    <x:t xml:space="preserve">  혼합잡곡12곡</x:t>
  </x:si>
  <x:si>
    <x:t xml:space="preserve">  베이크드빈스 삼아</x:t>
  </x:si>
  <x:si>
    <x:t>EA(1kg_국내산)</x:t>
  </x:si>
  <x:si>
    <x:t>PK.(1kg_미국)</x:t>
  </x:si>
  <x:si>
    <x:t>EA(400g)</x:t>
  </x:si>
  <x:si>
    <x:t>PK.(500g)</x:t>
  </x:si>
  <x:si>
    <x:t xml:space="preserve">  찰토마토(완숙)</x:t>
  </x:si>
  <x:si>
    <x:t>KG(국수용_1kg)</x:t>
  </x:si>
  <x:si>
    <x:t xml:space="preserve">  양배추(상)</x:t>
  </x:si>
  <x:si>
    <x:t xml:space="preserve">  표고버섯(상)</x:t>
  </x:si>
  <x:si>
    <x:t xml:space="preserve">  도라지(실채)</x:t>
  </x:si>
  <x:si>
    <x:t xml:space="preserve">  돌나물(상)</x:t>
  </x:si>
  <x:si>
    <x:t xml:space="preserve">  꽈리고추(상)</x:t>
  </x:si>
  <x:si>
    <x:t xml:space="preserve">  가지(특품)</x:t>
  </x:si>
  <x:si>
    <x:t xml:space="preserve">  무,무우(상)</x:t>
  </x:si>
  <x:si>
    <x:t xml:space="preserve">  다대기오이(상)</x:t>
  </x:si>
  <x:si>
    <x:t xml:space="preserve">  애느타리버섯(상)</x:t>
  </x:si>
  <x:si>
    <x:t xml:space="preserve">  새송이버섯(상)</x:t>
  </x:si>
  <x:si>
    <x:t xml:space="preserve">  고구마(상)</x:t>
  </x:si>
  <x:si>
    <x:t xml:space="preserve">  쥬키니호박(상)</x:t>
  </x:si>
  <x:si>
    <x:t xml:space="preserve">  취청오이(상)</x:t>
  </x:si>
  <x:si>
    <x:t xml:space="preserve">  삼계탕재료 장수</x:t>
  </x:si>
  <x:si>
    <x:t xml:space="preserve">  배_20상뒤</x:t>
  </x:si>
  <x:si>
    <x:t>KG(쌈용_국내산)</x:t>
  </x:si>
  <x:si>
    <x:t xml:space="preserve">  피망(상)(청색)</x:t>
  </x:si>
  <x:si>
    <x:t xml:space="preserve">  시금치(상)</x:t>
  </x:si>
  <x:si>
    <x:t>F 치커리(녹색)</x:t>
  </x:si>
  <x:si>
    <x:t xml:space="preserve">  얼갈이(데친)</x:t>
  </x:si>
  <x:si>
    <x:t xml:space="preserve">  마늘종, 마늘쫑</x:t>
  </x:si>
  <x:si>
    <x:t xml:space="preserve">  적상추(상)</x:t>
  </x:si>
  <x:si>
    <x:t xml:space="preserve">  영양부추(상)</x:t>
  </x:si>
  <x:si>
    <x:t xml:space="preserve">  브로콜리(상)</x:t>
  </x:si>
  <x:si>
    <x:t xml:space="preserve">  무청시래기(데친)</x:t>
  </x:si>
  <x:si>
    <x:t>KG(깐것_국내산)</x:t>
  </x:si>
  <x:si>
    <x:t xml:space="preserve">  돌미나리(상)</x:t>
  </x:si>
  <x:si>
    <x:t xml:space="preserve">  도시락김 삼대가</x:t>
  </x:si>
  <x:si>
    <x:t xml:space="preserve">  락교(SS) 이엔</x:t>
  </x:si>
  <x:si>
    <x:t xml:space="preserve">  더덕무침 이음</x:t>
  </x:si>
  <x:si>
    <x:t>PK.(250g)</x:t>
  </x:si>
  <x:si>
    <x:t xml:space="preserve">  동치미김치 선농</x:t>
  </x:si>
  <x:si>
    <x:t>KG(다진_국내산)</x:t>
  </x:si>
  <x:si>
    <x:t>EA(3kg_중국)</x:t>
  </x:si>
  <x:si>
    <x:t xml:space="preserve">  미나리(상)</x:t>
  </x:si>
  <x:si>
    <x:t xml:space="preserve">  씨앗젓갈 반찬단지</x:t>
  </x:si>
  <x:si>
    <x:t xml:space="preserve">  볶음참깨 참고을</x:t>
  </x:si>
  <x:si>
    <x:t xml:space="preserve">  멸치액젓 하선정</x:t>
  </x:si>
  <x:si>
    <x:t>BOX(3.5kg)</x:t>
  </x:si>
  <x:si>
    <x:t>KG(다듬어진중국)</x:t>
  </x:si>
  <x:si>
    <x:t>EA(1kg_베트남)</x:t>
  </x:si>
  <x:si>
    <x:t xml:space="preserve">  깐메추리알장조림</x:t>
  </x:si>
  <x:si>
    <x:t xml:space="preserve">  통살새우까스 하늘</x:t>
  </x:si>
  <x:si>
    <x:t xml:space="preserve">  연근조림 이음</x:t>
  </x:si>
  <x:si>
    <x:t xml:space="preserve">  고등어(캔) 한성</x:t>
  </x:si>
  <x:si>
    <x:t xml:space="preserve">  구운쥐포손채</x:t>
  </x:si>
  <x:si>
    <x:t xml:space="preserve">  참치마일드 사조</x:t>
  </x:si>
  <x:si>
    <x:t>EA(1.88kg)</x:t>
  </x:si>
  <x:si>
    <x:t xml:space="preserve">  백진미(살균)</x:t>
  </x:si>
  <x:si>
    <x:t xml:space="preserve">  꽁치캔 한성</x:t>
  </x:si>
  <x:si>
    <x:t>KG(슬라이스)</x:t>
  </x:si>
  <x:si>
    <x:t>PK.(2kg)</x:t>
  </x:si>
  <x:si>
    <x:t>EA(250g)</x:t>
  </x:si>
  <x:si>
    <x:t>EA(1.8kg)</x:t>
  </x:si>
  <x:si>
    <x:t xml:space="preserve">  [여경옥셰프] 광동식매콤볶음소스,10인분,밀키트</x:t>
  </x:si>
  <x:si>
    <x:t xml:space="preserve">  [흰다리새우]냉동,생새우살(26/30)_약55-68개</x:t>
  </x:si>
  <x:si>
    <x:t>S 양상추 샐러드 믹스 #1(양상추/프릴아이스/라디치오)</x:t>
  </x:si>
  <x:si>
    <x:t>KG(채썰기_잡채용_약0.5*0.5*5cm_국내산)</x:t>
  </x:si>
  <x:si>
    <x:t xml:space="preserve">  열무</x:t>
  </x:si>
  <x:si>
    <x:t>유지식물류</x:t>
  </x:si>
  <x:si>
    <x:t>복합조미식품</x:t>
  </x:si>
  <x:si>
    <x:t xml:space="preserve">  백조기순살</x:t>
  </x:si>
  <x:si>
    <x:t xml:space="preserve">  물엿 해표</x:t>
  </x:si>
  <x:si>
    <x:t>당류가공</x:t>
  </x:si>
  <x:si>
    <x:t>조미식품류</x:t>
  </x:si>
  <x:si>
    <x:t>오징어류</x:t>
  </x:si>
  <x:si>
    <x:t xml:space="preserve">  쑥갓(상)</x:t>
  </x:si>
  <x:si>
    <x:t>기타음료류</x:t>
  </x:si>
  <x:si>
    <x:t>기타가공품</x:t>
  </x:si>
  <x:si>
    <x:t xml:space="preserve">  미림 롯데</x:t>
  </x:si>
  <x:si>
    <x:t xml:space="preserve">  부추(상)</x:t>
  </x:si>
  <x:si>
    <x:t xml:space="preserve">  얼갈이</x:t>
  </x:si>
  <x:si>
    <x:t>조미채소류</x:t>
  </x:si>
  <x:si>
    <x:t>EA(6kg)</x:t>
  </x:si>
  <x:si>
    <x:t>엽경채류</x:t>
  </x:si>
  <x:si>
    <x:t>향신료가공품</x:t>
  </x:si>
  <x:si>
    <x:t xml:space="preserve">  배추(상)</x:t>
  </x:si>
  <x:si>
    <x:t>수산물가공품</x:t>
  </x:si>
  <x:si>
    <x:t>가자미류</x:t>
  </x:si>
  <x:si>
    <x:t>반찬류기타</x:t>
  </x:si>
  <x:si>
    <x:t>수산가공류</x:t>
  </x:si>
  <x:si>
    <x:t>KG(베트남)</x:t>
  </x:si>
  <x:si>
    <x:t>토마토케첩</x:t>
  </x:si>
  <x:si>
    <x:t>210㎖</x:t>
  </x:si>
  <x:si>
    <x:t>EA(12ℓ)</x:t>
  </x:si>
  <x:si>
    <x:t xml:space="preserve">  수삼</x:t>
  </x:si>
  <x:si>
    <x:t>수산물일반가공</x:t>
  </x:si>
  <x:si>
    <x:t>피칸반태</x:t>
  </x:si>
  <x:si>
    <x:t>EA(5kg)</x:t>
  </x:si>
  <x:si>
    <x:t xml:space="preserve">  양파(상)</x:t>
  </x:si>
  <x:si>
    <x:t xml:space="preserve">  김부각</x:t>
  </x:si>
  <x:si>
    <x:t>BOTTLE</x:t>
  </x:si>
  <x:si>
    <x:t>농산가공류</x:t>
  </x:si>
  <x:si>
    <x:t>식용유지</x:t>
  </x:si>
  <x:si>
    <x:t>어육가공품</x:t>
  </x:si>
  <x:si>
    <x:t>즉석편의식품류</x:t>
  </x:si>
  <x:si>
    <x:t xml:space="preserve">  알배기배추</x:t>
  </x:si>
  <x:si>
    <x:t>축산가공류</x:t>
  </x:si>
  <x:si>
    <x:t>축산가공품기타</x:t>
  </x:si>
  <x:si>
    <x:t>식육가공품</x:t>
  </x:si>
  <x:si>
    <x:t>KG(찜용)</x:t>
  </x:si>
  <x:si>
    <x:t>특용작물류</x:t>
  </x:si>
  <x:si>
    <x:t xml:space="preserve">  아귀순살</x:t>
  </x:si>
  <x:si>
    <x:t xml:space="preserve">  사과</x:t>
  </x:si>
  <x:si>
    <x:t xml:space="preserve">1kg </x:t>
  </x:si>
  <x:si>
    <x:t xml:space="preserve">  청상추</x:t>
  </x:si>
  <x:si>
    <x:t xml:space="preserve">  고등어자반</x:t>
  </x:si>
  <x:si>
    <x:t xml:space="preserve">  식혜 비락</x:t>
  </x:si>
  <x:si>
    <x:t xml:space="preserve">  근대</x:t>
  </x:si>
  <x:si>
    <x:t>EA(1.5kg)</x:t>
  </x:si>
  <x:si>
    <x:t xml:space="preserve">  갈색설탕 푸드림</x:t>
  </x:si>
  <x:si>
    <x:t>PK.(1.5kg)</x:t>
  </x:si>
  <x:si>
    <x:t xml:space="preserve">  두반장 이금기</x:t>
  </x:si>
  <x:si>
    <x:t>EA(2.4kg)</x:t>
  </x:si>
  <x:si>
    <x:t>EA(5kg_중국)</x:t>
  </x:si>
  <x:si>
    <x:t xml:space="preserve">  딸기맛우유 서울</x:t>
  </x:si>
  <x:si>
    <x:t>EA(180㎖)</x:t>
  </x:si>
  <x:si>
    <x:t xml:space="preserve">  토마토케찹 오뚜기</x:t>
  </x:si>
  <x:si>
    <x:t>병(368g_중국)</x:t>
  </x:si>
  <x:si>
    <x:t>EA(1.8ℓ)</x:t>
  </x:si>
  <x:si>
    <x:t>PK.(700g)</x:t>
  </x:si>
  <x:si>
    <x:t>EA(200㎖)</x:t>
  </x:si>
  <x:si>
    <x:t>EA(450g)</x:t>
  </x:si>
  <x:si>
    <x:t xml:space="preserve">  청국장 대복식품</x:t>
  </x:si>
  <x:si>
    <x:t>PK.(5kg)</x:t>
  </x:si>
  <x:si>
    <x:t xml:space="preserve">  맛소금 대상</x:t>
  </x:si>
  <x:si>
    <x:t>BOX(3kg)</x:t>
  </x:si>
  <x:si>
    <x:t xml:space="preserve">  임꺽정떡갈비 삼양</x:t>
  </x:si>
  <x:si>
    <x:t>EA(150㎖)</x:t>
  </x:si>
  <x:si>
    <x:t>PK.(390g)</x:t>
  </x:si>
  <x:si>
    <x:t>PK.(2.5kg)</x:t>
  </x:si>
  <x:si>
    <x:t xml:space="preserve">  흰우유 서울우유</x:t>
  </x:si>
  <x:si>
    <x:t xml:space="preserve">  (계란)특란</x:t>
  </x:si>
  <x:si>
    <x:t xml:space="preserve">  도쿄함바그 선진</x:t>
  </x:si>
  <x:si>
    <x:t>EA(120㎖)</x:t>
  </x:si>
  <x:si>
    <x:t xml:space="preserve">  플레인오믈렛 삼진</x:t>
  </x:si>
  <x:si>
    <x:t>장터국 행복한맛남</x:t>
  </x:si>
  <x:si>
    <x:t>닭곰탕 행복한맛남</x:t>
  </x:si>
  <x:si>
    <x:t>도가니탕 행복한맛남</x:t>
  </x:si>
  <x:si>
    <x:t>KG(다진_호주)</x:t>
  </x:si>
  <x:si>
    <x:t xml:space="preserve">  볶음용 굵은 숙주(녹두:외국산(페루,중국,미국 등)) 재우</x:t>
  </x:si>
  <x:si>
    <x:t xml:space="preserve">  (과세)하선정먹기좋게썰어놓은오이지(절임오이 97%) 하선정</x:t>
  </x:si>
  <x:si>
    <x:t xml:space="preserve">  요리가간편한어묵(채어묵)</x:t>
  </x:si>
  <x:si>
    <x:t>PK.(400g_외국산)</x:t>
  </x:si>
  <x:si>
    <x:t>PK.(900g_베트남)</x:t>
  </x:si>
  <x:si>
    <x:t xml:space="preserve">  게토레이 레몬 롯데칠성</x:t>
  </x:si>
  <x:si>
    <x:t>KG(60~80g_미국)</x:t>
  </x:si>
  <x:si>
    <x:t>BOX(190㎖*24ea)</x:t>
  </x:si>
  <x:si>
    <x:t xml:space="preserve">  마차촌부산어묵(종합)</x:t>
  </x:si>
  <x:si>
    <x:t>KG(60~70g_러시아)</x:t>
  </x:si>
  <x:si>
    <x:t>EA(1.15kg_중국)</x:t>
  </x:si>
  <x:si>
    <x:t>PK.(약800g/10ea)</x:t>
  </x:si>
  <x:si>
    <x:t>PK.(250g_외국산)</x:t>
  </x:si>
  <x:si>
    <x:t xml:space="preserve">  포카리스웨트 동아오츠카</x:t>
  </x:si>
  <x:si>
    <x:t>PK.(약165g*6ea)</x:t>
  </x:si>
  <x:si>
    <x:t>KG(절단110g_러시아)</x:t>
  </x:si>
  <x:si>
    <x:t xml:space="preserve">  토마토파스타소스 쉐프원</x:t>
  </x:si>
  <x:si>
    <x:t>PK.(500g_베트남)</x:t>
  </x:si>
  <x:si>
    <x:t xml:space="preserve">  오리지날바베큐소스 헌트</x:t>
  </x:si>
  <x:si>
    <x:t xml:space="preserve">  통살새우까스 아쿠아</x:t>
  </x:si>
  <x:si>
    <x:t>KG(개당30g 내외_중국)</x:t>
  </x:si>
  <x:si>
    <x:t>PK.(500g_국내산)</x:t>
  </x:si>
  <x:si>
    <x:t xml:space="preserve">  굴소스(PET) 백설</x:t>
  </x:si>
  <x:si>
    <x:t xml:space="preserve">  진팸(슬라이스) 선진</x:t>
  </x:si>
  <x:si>
    <x:t xml:space="preserve">  오리엔탈드레싱 해표</x:t>
  </x:si>
  <x:si>
    <x:t xml:space="preserve">  감귤드링크 자연과사람들</x:t>
  </x:si>
  <x:si>
    <x:t>PK.(900g_외국산)</x:t>
  </x:si>
  <x:si>
    <x:t>BOX(238㎖*24ea)</x:t>
  </x:si>
  <x:si>
    <x:t>BOX(240㎖*30ea)</x:t>
  </x:si>
  <x:si>
    <x:t>EA(슬라이스_2kg)</x:t>
  </x:si>
  <x:si>
    <x:t>KG(깐것,꼭지제거_국내산)</x:t>
  </x:si>
  <x:si>
    <x:t xml:space="preserve">  (과세)해양심층수새우젓</x:t>
  </x:si>
  <x:si>
    <x:t xml:space="preserve">  부지깽이(취나물)(데친)</x:t>
  </x:si>
  <x:si>
    <x:t>배(500~570g)_국내산</x:t>
  </x:si>
  <x:si>
    <x:t>맛있는스지도가니탕 행복한맛남</x:t>
  </x:si>
  <x:si>
    <x:t xml:space="preserve">  코다리명태(국내가공)</x:t>
  </x:si>
  <x:si>
    <x:t>KG(30~50g_중국)</x:t>
  </x:si>
  <x:si>
    <x:t>PK.(500g_러시아)</x:t>
  </x:si>
  <x:si>
    <x:t>사과(300g내외)_국내산</x:t>
  </x:si>
  <x:si>
    <x:t xml:space="preserve">  고추장황태채볶음 마이셰프</x:t>
  </x:si>
  <x:si>
    <x:t xml:space="preserve">  애호박(인큐)(상)</x:t>
  </x:si>
  <x:si>
    <x:t>PK.(1kg_외국산)</x:t>
  </x:si>
  <x:si>
    <x:t>PK.(35g*30ea)</x:t>
  </x:si>
  <x:si>
    <x:t xml:space="preserve">  [DC]신라면(S) 농심</x:t>
  </x:si>
  <x:si>
    <x:t xml:space="preserve">  오뚜기)옛날국수소면</x:t>
  </x:si>
  <x:si>
    <x:t>PK.(2kg_국내산)</x:t>
  </x:si>
  <x:si>
    <x:t>KG(슬라이스_대_국내산)</x:t>
  </x:si>
  <x:si>
    <x:t>EA(3.05kg_그리스)</x:t>
  </x:si>
  <x:si>
    <x:t>PK.(1kg_베트남)</x:t>
  </x:si>
  <x:si>
    <x:t xml:space="preserve">  다진마늘(꼭지제거)</x:t>
  </x:si>
  <x:si>
    <x:t>PK.(커팅_1kg_국내산)</x:t>
  </x:si>
  <x:si>
    <x:t xml:space="preserve">  비비고김치왕교자 CJ</x:t>
  </x:si>
  <x:si>
    <x:t xml:space="preserve">  속편한누룽지(쌀:국내산)</x:t>
  </x:si>
  <x:si>
    <x:t xml:space="preserve">  고추참치 덕용 동원</x:t>
  </x:si>
  <x:si>
    <x:t>KG(개당90g∼_국내산)</x:t>
  </x:si>
  <x:si>
    <x:t xml:space="preserve">  오징어실채(살균)(말린)</x:t>
  </x:si>
  <x:si>
    <x:t xml:space="preserve">  개성김치왕만두 동원</x:t>
  </x:si>
  <x:si>
    <x:t>EA(100g_국내산)</x:t>
  </x:si>
  <x:si>
    <x:t xml:space="preserve">  두번자른화영당면 대상</x:t>
  </x:si>
  <x:si>
    <x:t>BOX(120g*20ea)</x:t>
  </x:si>
  <x:si>
    <x:t xml:space="preserve">  코다리명태순살(냉동)</x:t>
  </x:si>
  <x:si>
    <x:t xml:space="preserve">  두절건새우(소)(말린)</x:t>
  </x:si>
  <x:si>
    <x:t xml:space="preserve">  파프리카(상)(적색)</x:t>
  </x:si>
  <x:si>
    <x:t>BOX(110g*40ea)</x:t>
  </x:si>
  <x:si>
    <x:t xml:space="preserve">  복만네콩가루(콩국수용)</x:t>
  </x:si>
  <x:si>
    <x:t>EA(20kg_국내산)</x:t>
  </x:si>
  <x:si>
    <x:t xml:space="preserve">  황도캔(8절) 골드</x:t>
  </x:si>
  <x:si>
    <x:t>BOX(3.75kg_국내산)</x:t>
  </x:si>
  <x:si>
    <x:t>PK.(500g_외국산)</x:t>
  </x:si>
  <x:si>
    <x:t>KG(약300g_국내산)</x:t>
  </x:si>
  <x:si>
    <x:t>EA(비빔밥용_2kg)</x:t>
  </x:si>
  <x:si>
    <x:t>유탕면류</x:t>
  </x:si>
  <x:si>
    <x:t>EA(3kg)</x:t>
  </x:si>
  <x:si>
    <x:t>발효유류</x:t>
  </x:si>
  <x:si>
    <x:t>가공유류</x:t>
  </x:si>
  <x:si>
    <x:t>과일과채류</x:t>
  </x:si>
  <x:si>
    <x:t xml:space="preserve">  당근(상)</x:t>
  </x:si>
  <x:si>
    <x:t>현미찹쌀</x:t>
  </x:si>
  <x:si>
    <x:t>KG(국내산)</x:t>
  </x:si>
  <x:si>
    <x:t xml:space="preserve">  쌈장 신송</x:t>
  </x:si>
  <x:si>
    <x:t>즉석편의식품</x:t>
  </x:si>
  <x:si>
    <x:t>KG(중국)</x:t>
  </x:si>
  <x:si>
    <x:t>과.채가공품</x:t>
  </x:si>
  <x:si>
    <x:t xml:space="preserve">  감자(상)</x:t>
  </x:si>
  <x:si>
    <x:t xml:space="preserve">  김자반볶음</x:t>
  </x:si>
  <x:si>
    <x:t>알가공품</x:t>
  </x:si>
  <x:si>
    <x:t xml:space="preserve">  청경채</x:t>
  </x:si>
  <x:si>
    <x:t xml:space="preserve">  노각</x:t>
  </x:si>
  <x:si>
    <x:t>EA(18ℓ)</x:t>
  </x:si>
  <x:si>
    <x:t xml:space="preserve">  찰보리쌀</x:t>
  </x:si>
  <x:si>
    <x:t>두류일반가공</x:t>
  </x:si>
  <x:si>
    <x:t xml:space="preserve">  냉동유부</x:t>
  </x:si>
  <x:si>
    <x:t>EA(2kg)</x:t>
  </x:si>
  <x:si>
    <x:t xml:space="preserve">  컬리플라워</x:t>
  </x:si>
  <x:si>
    <x:t>야생식물류</x:t>
  </x:si>
  <x:si>
    <x:t>EA(1kg)</x:t>
  </x:si>
  <x:si>
    <x:t xml:space="preserve">  고추튀각</x:t>
  </x:si>
  <x:si>
    <x:t>즉석건조식품</x:t>
  </x:si>
  <x:si>
    <x:t xml:space="preserve">  참나물</x:t>
  </x:si>
  <x:si>
    <x:t xml:space="preserve">  귀리</x:t>
  </x:si>
  <x:si>
    <x:t>기호식물류</x:t>
  </x:si>
  <x:si>
    <x:t xml:space="preserve">  당근</x:t>
  </x:si>
  <x:si>
    <x:t xml:space="preserve">  비타민</x:t>
  </x:si>
  <x:si>
    <x:t>비비고 육개장</x:t>
  </x:si>
  <x:si>
    <x:t>500g</x:t>
  </x:si>
  <x:si>
    <x:t xml:space="preserve">  청양고추</x:t>
  </x:si>
  <x:si>
    <x:t>1.5kg</x:t>
  </x:si>
  <x:si>
    <x:t xml:space="preserve">  기장</x:t>
  </x:si>
  <x:si>
    <x:t xml:space="preserve">  곰취나물</x:t>
  </x:si>
  <x:si>
    <x:t>빵 또는 떡류</x:t>
  </x:si>
  <x:si>
    <x:t xml:space="preserve">  토레타 </x:t>
  </x:si>
  <x:si>
    <x:t>대구류</x:t>
  </x:si>
  <x:si>
    <x:t>간장</x:t>
  </x:si>
  <x:si>
    <x:t>우유류</x:t>
  </x:si>
  <x:si>
    <x:t>어란류</x:t>
  </x:si>
  <x:si>
    <x:t>청국장</x:t>
  </x:si>
  <x:si>
    <x:t>임연수</x:t>
  </x:si>
  <x:si>
    <x:t>농어류</x:t>
  </x:si>
  <x:si>
    <x:t>혼합장</x:t>
  </x:si>
  <x:si>
    <x:t>우육</x:t>
  </x:si>
  <x:si>
    <x:t>드레싱</x:t>
  </x:si>
  <x:si>
    <x:t>아귀류</x:t>
  </x:si>
  <x:si>
    <x:t>찰흑미</x:t>
  </x:si>
  <x:si>
    <x:t>수산류</x:t>
  </x:si>
  <x:si>
    <x:t>과실류</x:t>
  </x:si>
  <x:si>
    <x:t>근채류</x:t>
  </x:si>
  <x:si>
    <x:t>문어류</x:t>
  </x:si>
  <x:si>
    <x:t>고추장</x:t>
  </x:si>
  <x:si>
    <x:t>설탕</x:t>
  </x:si>
  <x:si>
    <x:t>소스류</x:t>
  </x:si>
  <x:si>
    <x:t>계육</x:t>
  </x:si>
  <x:si>
    <x:t>패류</x:t>
  </x:si>
  <x:si>
    <x:t>계란</x:t>
  </x:si>
  <x:si>
    <x:t>카레</x:t>
  </x:si>
  <x:si>
    <x:t>엿류</x:t>
  </x:si>
  <x:si>
    <x:t>축산류</x:t>
  </x:si>
  <x:si>
    <x:t>두유류</x:t>
  </x:si>
  <x:si>
    <x:t>돈육</x:t>
  </x:si>
  <x:si>
    <x:t>송이</x:t>
  </x:si>
  <x:si>
    <x:t>KG</x:t>
  </x:si>
  <x:si>
    <x:t>농산류</x:t>
  </x:si>
  <x:si>
    <x:t>샤인머스켓_600g내외</x:t>
  </x:si>
  <x:si>
    <x:t xml:space="preserve">  (닭고기)단각(냉장)</x:t>
  </x:si>
  <x:si>
    <x:t>KG(80~120g_국내산)</x:t>
  </x:si>
  <x:si>
    <x:t xml:space="preserve">  꽃소금 진미 _ 국산</x:t>
  </x:si>
  <x:si>
    <x:t xml:space="preserve"> 절단주꾸미(M,비배열)</x:t>
  </x:si>
  <x:si>
    <x:t xml:space="preserve"> 자숙홍합살(냉동)</x:t>
  </x:si>
  <x:si>
    <x:t xml:space="preserve"> 아워홈콩식용유</x:t>
  </x:si>
  <x:si>
    <x:t xml:space="preserve"> 날치알(골드)</x:t>
  </x:si>
  <x:si>
    <x:t xml:space="preserve"> (창녕)마늘(상)</x:t>
  </x:si>
  <x:si>
    <x:t xml:space="preserve"> 절단낙지(M)</x:t>
  </x:si>
  <x:si>
    <x:t xml:space="preserve"> 콩조림 행복한맛남</x:t>
  </x:si>
  <x:si>
    <x:t xml:space="preserve"> 자숙바지락살(냉동)</x:t>
  </x:si>
  <x:si>
    <x:t xml:space="preserve">      양평쉼터 2027년 단가견적리스트</x:t>
  </x:si>
  <x:si>
    <x:t xml:space="preserve"> 수육국밥고기(사태) 병천</x:t>
  </x:si>
  <x:si>
    <x:t xml:space="preserve"> 대파(상)</x:t>
  </x:si>
  <x:si>
    <x:t xml:space="preserve"> 감자(커팅)</x:t>
  </x:si>
  <x:si>
    <x:t xml:space="preserve"> 계란찜R 행복한맛남</x:t>
  </x:si>
  <x:si>
    <x:t xml:space="preserve"> 들기름 행복한맛남</x:t>
  </x:si>
  <x:si>
    <x:t xml:space="preserve"> 양해장국 행복한맛남</x:t>
  </x:si>
  <x:si>
    <x:t xml:space="preserve"> 삶은계란 행복한맛남</x:t>
  </x:si>
  <x:si>
    <x:t xml:space="preserve"> 재첩국R 행복한맛남</x:t>
  </x:si>
  <x:si>
    <x:t xml:space="preserve"> (과세)비빔낙지젓 반찬단지</x:t>
  </x:si>
  <x:si>
    <x:t xml:space="preserve"> 감자샐러드 행복한맛남</x:t>
  </x:si>
  <x:si>
    <x:t xml:space="preserve"> 깻잎무침 반찬단지(완제품)</x:t>
  </x:si>
  <x:si>
    <x:t>감귤(박스_5kg)</x:t>
  </x:si>
  <x:si>
    <x:t>단위단가(VAT포함)</x:t>
  </x:si>
  <x:si>
    <x:t xml:space="preserve"> 키즈]국물용멸치(상품)</x:t>
  </x:si>
  <x:si>
    <x:t xml:space="preserve"> 속초식명태초무침 한성</x:t>
  </x:si>
  <x:si>
    <x:t xml:space="preserve"> (돼지고기)뒷다리(냉동)</x:t>
  </x:si>
  <x:si>
    <x:t xml:space="preserve"> (쇠고기)척숏립(냉동)</x:t>
  </x:si>
  <x:si>
    <x:t xml:space="preserve"> 간편한미역국 행복한맛남</x:t>
  </x:si>
  <x:si>
    <x:t xml:space="preserve"> (돼지고기)등갈비(냉동)</x:t>
  </x:si>
  <x:si>
    <x:t xml:space="preserve"> (쇠고기)앞다리(냉동)</x:t>
  </x:si>
  <x:si>
    <x:t xml:space="preserve"> 훈제삽겹(슬라이스) 도야지</x:t>
  </x:si>
  <x:si>
    <x:t xml:space="preserve"> 데미그라스소스 행복한맛남</x:t>
  </x:si>
  <x:si>
    <x:t xml:space="preserve"> 강된장소스 행복한맛남</x:t>
  </x:si>
  <x:si>
    <x:t>연간합계금액(VAT포함)</x:t>
  </x:si>
  <x:si>
    <x:t xml:space="preserve"> 옛날돈까스소스 행복한맛남</x:t>
  </x:si>
  <x:si>
    <x:t xml:space="preserve"> 닭가슴살채 행복한맛남</x:t>
  </x:si>
  <x:si>
    <x:t xml:space="preserve"> </x:t>
  </x:si>
  <x:si>
    <x:t xml:space="preserve"> 동태</x:t>
  </x:si>
  <x:si>
    <x:t>9. 가격점수는 예가의 80% 이하일 경우 단위단가가합계 총액에 일정비율을 동일하게 곱하여 최저가 업체를 20점 만점기준으로 산출한다.</x:t>
  </x:si>
  <x:si>
    <x:t xml:space="preserve"> (과세)비빔오징어젓 반찬단지</x:t>
  </x:si>
  <x:si>
    <x:t xml:space="preserve"> 무말랭이무침 반찬단지(완제품)</x:t>
  </x:si>
  <x:si>
    <x:t xml:space="preserve"> 훈제닭다리스테이크(장각) 선진</x:t>
  </x:si>
  <x:si>
    <x:t xml:space="preserve"> 소고기(양지) 장조림 행복한맛남</x:t>
  </x:si>
  <x:si>
    <x:t xml:space="preserve"> 웰쿠스 한입닭가슴살 블랙페퍼</x:t>
  </x:si>
  <x:si>
    <x:t xml:space="preserve"> 슬라이스 흑마늘 삼겹 행복한맛남</x:t>
  </x:si>
  <x:si>
    <x:t xml:space="preserve"> 포기김치 행복한맛남(생_상품)</x:t>
  </x:si>
  <x:si>
    <x:t xml:space="preserve"> 고명용 찢은양지(냉동) 행복한맛남</x:t>
  </x:si>
  <x:si>
    <x:t xml:space="preserve"> 야채탕 행복한맛남(냉동)</x:t>
  </x:si>
  <x:si>
    <x:t xml:space="preserve"> [케어플러스]고칼슘쌀죽</x:t>
  </x:si>
  <x:si>
    <x:t xml:space="preserve"> (25인분) 돼지국밥세트 (수육국밥고기2 육수1) 병천황토방</x:t>
  </x:si>
  <x:si>
    <x:t xml:space="preserve">   단 연간사용량 합계 금액이 예가의 80%가 넘을 경우엔 백분율로 계산하여 최저가 업체가 20점 만점으로 산정된다.</x:t>
  </x:si>
  <x:si>
    <x:t xml:space="preserve"> [케어플러스] 부드러운 간장소스우불고기(냉동_호주산)</x:t>
  </x:si>
  <x:si>
    <x:t xml:space="preserve"> 지리멸치 행복한맛남(말린)</x:t>
  </x:si>
  <x:si>
    <x:t>10. 규격의 kg,박스,개 등의 세부사항을 잘 살펴 작성한다.</x:t>
  </x:si>
  <x:si>
    <x:t xml:space="preserve"> 아워홈 우리땅이 보낸 선물 샤인(팩)</x:t>
  </x:si>
  <x:si>
    <x:t xml:space="preserve"> 고명용편육 슬라이스2.2mm 행복한맛남</x:t>
  </x:si>
  <x:si>
    <x:t xml:space="preserve"> 허니머스타드소스(OTTOGI) 오뚜기</x:t>
  </x:si>
  <x:si>
    <x:t xml:space="preserve"> 수제비 사누끼 행복한맛남(냉장_봉지포장)</x:t>
  </x:si>
  <x:si>
    <x:t>6. 육류는 부위별 정해진 단가로 추가 규격 사항 변경에도 동일하게 적용된다.(채,불고기,깍둑 등)</x:t>
  </x:si>
  <x:si>
    <x:r>
      <x:t xml:space="preserve">5. 지정된 250품목 단가는 식자재수급에 따라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ff0000"/>
            <x:b val="1"/>
          </x:rPr>
        </mc:Fallback>
      </mc:AlternateContent>
      <x:t>최대 10%이내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000000"/>
            <x:b val="1"/>
          </x:rPr>
        </mc:Fallback>
      </mc:AlternateContent>
      <x:t>에서 상호협의 후 조정할 수 있다.</x:t>
    </x:r>
  </x:si>
  <x:si>
    <x:t>1. 단가는 부가세 포함 금액으로 작성한다.</x:t>
  </x:si>
  <x:si>
    <x:r>
      <x:t xml:space="preserve">8.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ff0000"/>
            <x:b val="1"/>
          </x:rPr>
        </mc:Fallback>
      </mc:AlternateContent>
      <x:t>합계금액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 Semilight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 Semilight"/>
            <x:sz val="10"/>
            <x:color rgb="ff000000"/>
            <x:b val="1"/>
          </x:rPr>
        </mc:Fallback>
      </mc:AlternateContent>
      <x:t>을 반드시 작성하시기 바랍니다.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</x:si>
</x:sst>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Dotum"/>
      <x:sz val="9"/>
      <x:color rgb="ff333333"/>
      <x:b val="1"/>
    </x:font>
    <x:font>
      <x:name val="Dotum"/>
      <x:sz val="9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Malgun Gothic Semilight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 Semilight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 Semilight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 Semilight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 Semilight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Malgun Gothic Semilight"/>
          <x:sz val="10"/>
          <x:color rgb="ffff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8e9"/>
        <x:bgColor indexed="64"/>
      </x:patternFill>
    </x:fill>
    <x:fill>
      <x:patternFill patternType="solid">
        <x:fgColor rgb="fffafafa"/>
        <x:bgColor indexed="64"/>
      </x:patternFill>
    </x:fill>
    <x:fill>
      <x:patternFill patternType="solid">
        <x:fgColor rgb="ffffff00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7"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>
          <x:alignment horizontal="center" vertical="center" wrapText="1"/>
        </x:xf>
      </mc:Fallback>
    </mc:AlternateContent>
    <x:xf numFmtId="0" fontId="7" fillId="0" borderId="1" xfId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7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1" xfId="1" applyNumberFormat="1" applyBorder="1">
      <x:alignment horizontal="general" vertical="bottom"/>
    </x:xf>
    <x:xf numFmtId="0" fontId="7" fillId="3" borderId="1" xfId="1" applyNumberFormat="1" applyFont="1" applyFill="1" applyBorder="1" applyAlignment="1">
      <x:alignment horizontal="left" vertical="center" wrapText="1"/>
    </x:xf>
    <x:xf numFmtId="0" fontId="7" fillId="3" borderId="1" xfId="0" applyNumberFormat="1" applyFont="1" applyFill="1" applyBorder="1" applyAlignment="1" applyProtection="1">
      <x:alignment horizontal="left" vertical="center" wrapText="1"/>
    </x:xf>
    <x:xf numFmtId="0" fontId="7" fillId="0" borderId="1" xfId="0" applyNumberFormat="1" applyFont="1" applyFill="1" applyBorder="1" applyAlignment="1" applyProtection="1">
      <x:alignment horizontal="left" vertical="center" wrapText="1"/>
    </x:xf>
    <x:xf numFmtId="0" fontId="7" fillId="0" borderId="2" xfId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7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2" xfId="1" applyNumberFormat="1" applyBorder="1">
      <x:alignment horizontal="general" vertical="bottom"/>
    </x:xf>
    <x:xf numFmtId="0" fontId="0" fillId="4" borderId="1" xfId="1" applyNumberFormat="1" applyFill="1" applyBorder="1">
      <x:alignment horizontal="general" vertical="bottom"/>
    </x:xf>
    <x:xf numFmtId="0" fontId="8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326"/>
  <x:sheetViews>
    <x:sheetView tabSelected="1" topLeftCell="A1" zoomScaleNormal="100" zoomScaleSheetLayoutView="100" workbookViewId="0">
      <x:selection activeCell="A10" activeCellId="0" sqref="A10:A10"/>
    </x:sheetView>
  </x:sheetViews>
  <x:sheetFormatPr defaultColWidth="9.00390625" defaultRowHeight="16.39999999999999857891"/>
  <x:cols>
    <x:col min="1" max="1" width="6" customWidth="1"/>
    <x:col min="2" max="2" width="12.5" customWidth="1"/>
    <x:col min="3" max="3" width="16.125" customWidth="1"/>
    <x:col min="4" max="4" width="34.25" customWidth="1"/>
    <x:col min="5" max="5" width="31.25" customWidth="1"/>
    <x:col min="6" max="6" width="8.625" customWidth="1"/>
    <x:col min="7" max="7" width="10.5" customWidth="1"/>
    <x:col min="8" max="8" width="10" customWidth="1"/>
    <x:col min="9" max="9" width="14.625" customWidth="1"/>
  </x:cols>
  <x:sheetData>
    <x:row r="1" spans="1:9" ht="37.70000000000000284217" customHeight="1">
      <x:c r="A1" s="15" t="s">
        <x:v>537</x:v>
      </x:c>
      <x:c r="B1" s="16"/>
      <x:c r="C1" s="16"/>
      <x:c r="D1" s="16"/>
      <x:c r="E1" s="16"/>
      <x:c r="F1" s="16"/>
      <x:c r="G1" s="16"/>
      <x:c r="H1" s="16"/>
      <x:c r="I1" s="16"/>
    </x:row>
    <x:row r="2" spans="1:1">
      <x:c r="A2" s="14" t="s">
        <x:v>588</x:v>
      </x:c>
    </x:row>
    <x:row r="3" spans="1:1">
      <x:c r="A3" s="14" t="s">
        <x:v>2</x:v>
      </x:c>
    </x:row>
    <x:row r="4" spans="1:1">
      <x:c r="A4" s="14" t="s">
        <x:v>3</x:v>
      </x:c>
    </x:row>
    <x:row r="5" spans="1:1">
      <x:c r="A5" s="14" t="s">
        <x:v>66</x:v>
      </x:c>
    </x:row>
    <x:row r="6" spans="1:1">
      <x:c r="A6" s="14" t="s">
        <x:v>587</x:v>
      </x:c>
    </x:row>
    <x:row r="7" spans="1:1">
      <x:c r="A7" s="14" t="s">
        <x:v>586</x:v>
      </x:c>
    </x:row>
    <x:row r="8" spans="1:1">
      <x:c r="A8" s="14" t="s">
        <x:v>26</x:v>
      </x:c>
    </x:row>
    <x:row r="9" spans="1:1">
      <x:c r="A9" s="14" t="s">
        <x:v>589</x:v>
      </x:c>
    </x:row>
    <x:row r="10" spans="1:1">
      <x:c r="A10" s="14" t="s">
        <x:v>566</x:v>
      </x:c>
    </x:row>
    <x:row r="11" spans="1:1">
      <x:c r="A11" s="14" t="s">
        <x:v>578</x:v>
      </x:c>
    </x:row>
    <x:row r="12" spans="1:1">
      <x:c r="A12" s="14" t="s">
        <x:v>581</x:v>
      </x:c>
    </x:row>
    <x:row r="14" spans="5:5">
      <x:c r="E14" t="s">
        <x:v>564</x:v>
      </x:c>
    </x:row>
    <x:row r="15" spans="1:9" ht="26.25" customHeight="1">
      <x:c r="A15" s="1" t="s">
        <x:v>54</x:v>
      </x:c>
      <x:c r="B15" s="1" t="s">
        <x:v>50</x:v>
      </x:c>
      <x:c r="C15" s="1" t="s">
        <x:v>51</x:v>
      </x:c>
      <x:c r="D15" s="1" t="s">
        <x:v>28</x:v>
      </x:c>
      <x:c r="E15" s="1" t="s">
        <x:v>59</x:v>
      </x:c>
      <x:c r="F15" s="1" t="s">
        <x:v>45</x:v>
      </x:c>
      <x:c r="G15" s="1" t="s">
        <x:v>550</x:v>
      </x:c>
      <x:c r="H15" s="1" t="s">
        <x:v>8</x:v>
      </x:c>
      <x:c r="I15" s="2" t="s">
        <x:v>561</x:v>
      </x:c>
    </x:row>
    <x:row r="16" spans="1:9" ht="22.5" customHeight="1">
      <x:c r="A16" s="3">
        <x:v>1</x:v>
      </x:c>
      <x:c r="B16" s="4" t="s">
        <x:v>336</x:v>
      </x:c>
      <x:c r="C16" s="4" t="s">
        <x:v>42</x:v>
      </x:c>
      <x:c r="D16" s="4" t="s">
        <x:v>480</x:v>
      </x:c>
      <x:c r="E16" s="4" t="s">
        <x:v>227</x:v>
      </x:c>
      <x:c r="F16" s="4" t="s">
        <x:v>46</x:v>
      </x:c>
      <x:c r="G16" s="4"/>
      <x:c r="H16" s="5">
        <x:v>24</x:v>
      </x:c>
      <x:c r="I16" s="6"/>
    </x:row>
    <x:row r="17" spans="1:9" ht="22.5" customHeight="1">
      <x:c r="A17" s="3">
        <x:f>A16+1</x:f>
        <x:v>2</x:v>
      </x:c>
      <x:c r="B17" s="4" t="s">
        <x:v>336</x:v>
      </x:c>
      <x:c r="C17" s="4" t="s">
        <x:v>42</x:v>
      </x:c>
      <x:c r="D17" s="7" t="s">
        <x:v>436</x:v>
      </x:c>
      <x:c r="E17" s="7" t="s">
        <x:v>221</x:v>
      </x:c>
      <x:c r="F17" s="7" t="s">
        <x:v>43</x:v>
      </x:c>
      <x:c r="G17" s="7"/>
      <x:c r="H17" s="5">
        <x:f>3*4*12</x:f>
        <x:v>144</x:v>
      </x:c>
      <x:c r="I17" s="6"/>
    </x:row>
    <x:row r="18" spans="1:9" ht="22.5" customHeight="1">
      <x:c r="A18" s="3">
        <x:f t="shared" ref="A18:A325" si="0">A17+1</x:f>
        <x:v>3</x:v>
      </x:c>
      <x:c r="B18" s="4" t="s">
        <x:v>336</x:v>
      </x:c>
      <x:c r="C18" s="4" t="s">
        <x:v>29</x:v>
      </x:c>
      <x:c r="D18" s="4" t="s">
        <x:v>442</x:v>
      </x:c>
      <x:c r="E18" s="4" t="s">
        <x:v>228</x:v>
      </x:c>
      <x:c r="F18" s="4" t="s">
        <x:v>46</x:v>
      </x:c>
      <x:c r="G18" s="4"/>
      <x:c r="H18" s="5">
        <x:f>3*2*12</x:f>
        <x:v>72</x:v>
      </x:c>
      <x:c r="I18" s="6"/>
    </x:row>
    <x:row r="19" spans="1:9" ht="22.5" customHeight="1">
      <x:c r="A19" s="3">
        <x:f t="shared" si="0"/>
        <x:v>4</x:v>
      </x:c>
      <x:c r="B19" s="4" t="s">
        <x:v>336</x:v>
      </x:c>
      <x:c r="C19" s="4" t="s">
        <x:v>29</x:v>
      </x:c>
      <x:c r="D19" s="7" t="s">
        <x:v>428</x:v>
      </x:c>
      <x:c r="E19" s="7" t="s">
        <x:v>490</x:v>
      </x:c>
      <x:c r="F19" s="7" t="s">
        <x:v>46</x:v>
      </x:c>
      <x:c r="G19" s="7"/>
      <x:c r="H19" s="5">
        <x:v>24</x:v>
      </x:c>
      <x:c r="I19" s="6"/>
    </x:row>
    <x:row r="20" spans="1:9" ht="22.5" customHeight="1">
      <x:c r="A20" s="3">
        <x:f t="shared" si="0"/>
        <x:v>5</x:v>
      </x:c>
      <x:c r="B20" s="4" t="s">
        <x:v>336</x:v>
      </x:c>
      <x:c r="C20" s="4" t="s">
        <x:v>29</x:v>
      </x:c>
      <x:c r="D20" s="4" t="s">
        <x:v>226</x:v>
      </x:c>
      <x:c r="E20" s="4" t="s">
        <x:v>34</x:v>
      </x:c>
      <x:c r="F20" s="4" t="s">
        <x:v>43</x:v>
      </x:c>
      <x:c r="G20" s="4"/>
      <x:c r="H20" s="5">
        <x:v>12</x:v>
      </x:c>
      <x:c r="I20" s="6"/>
    </x:row>
    <x:row r="21" spans="1:9" ht="22.5" customHeight="1">
      <x:c r="A21" s="3">
        <x:f t="shared" si="0"/>
        <x:v>6</x:v>
      </x:c>
      <x:c r="B21" s="4" t="s">
        <x:v>336</x:v>
      </x:c>
      <x:c r="C21" s="4" t="s">
        <x:v>466</x:v>
      </x:c>
      <x:c r="D21" s="7" t="s">
        <x:v>450</x:v>
      </x:c>
      <x:c r="E21" s="7" t="s">
        <x:v>431</x:v>
      </x:c>
      <x:c r="F21" s="7" t="s">
        <x:v>46</x:v>
      </x:c>
      <x:c r="G21" s="7"/>
      <x:c r="H21" s="5">
        <x:f>4*12</x:f>
        <x:v>48</x:v>
      </x:c>
      <x:c r="I21" s="6"/>
    </x:row>
    <x:row r="22" spans="1:9" ht="22.5" customHeight="1">
      <x:c r="A22" s="3">
        <x:f t="shared" si="0"/>
        <x:v>7</x:v>
      </x:c>
      <x:c r="B22" s="4" t="s">
        <x:v>336</x:v>
      </x:c>
      <x:c r="C22" s="4" t="s">
        <x:v>474</x:v>
      </x:c>
      <x:c r="D22" s="7" t="s">
        <x:v>237</x:v>
      </x:c>
      <x:c r="E22" s="7" t="s">
        <x:v>240</x:v>
      </x:c>
      <x:c r="F22" s="7" t="s">
        <x:v>46</x:v>
      </x:c>
      <x:c r="G22" s="7"/>
      <x:c r="H22" s="5">
        <x:f>4*12</x:f>
        <x:v>48</x:v>
      </x:c>
      <x:c r="I22" s="6"/>
    </x:row>
    <x:row r="23" spans="1:9" ht="22.5" customHeight="1">
      <x:c r="A23" s="3">
        <x:f t="shared" si="0"/>
        <x:v>8</x:v>
      </x:c>
      <x:c r="B23" s="4" t="s">
        <x:v>336</x:v>
      </x:c>
      <x:c r="C23" s="4" t="s">
        <x:v>474</x:v>
      </x:c>
      <x:c r="D23" s="4" t="s">
        <x:v>448</x:v>
      </x:c>
      <x:c r="E23" s="4" t="s">
        <x:v>235</x:v>
      </x:c>
      <x:c r="F23" s="4" t="s">
        <x:v>43</x:v>
      </x:c>
      <x:c r="G23" s="4"/>
      <x:c r="H23" s="5">
        <x:v>12</x:v>
      </x:c>
      <x:c r="I23" s="6"/>
    </x:row>
    <x:row r="24" spans="1:9" ht="22.5" customHeight="1">
      <x:c r="A24" s="3">
        <x:f t="shared" si="0"/>
        <x:v>9</x:v>
      </x:c>
      <x:c r="B24" s="4" t="s">
        <x:v>336</x:v>
      </x:c>
      <x:c r="C24" s="4" t="s">
        <x:v>33</x:v>
      </x:c>
      <x:c r="D24" s="4" t="s">
        <x:v>16</x:v>
      </x:c>
      <x:c r="E24" s="4" t="s">
        <x:v>456</x:v>
      </x:c>
      <x:c r="F24" s="4" t="s">
        <x:v>46</x:v>
      </x:c>
      <x:c r="G24" s="4"/>
      <x:c r="H24" s="5">
        <x:f>4*12</x:f>
        <x:v>48</x:v>
      </x:c>
      <x:c r="I24" s="6"/>
    </x:row>
    <x:row r="25" spans="1:9" ht="22.5" customHeight="1">
      <x:c r="A25" s="3">
        <x:f t="shared" si="0"/>
        <x:v>10</x:v>
      </x:c>
      <x:c r="B25" s="4" t="s">
        <x:v>336</x:v>
      </x:c>
      <x:c r="C25" s="4" t="s">
        <x:v>33</x:v>
      </x:c>
      <x:c r="D25" s="7" t="s">
        <x:v>475</x:v>
      </x:c>
      <x:c r="E25" s="7" t="s">
        <x:v>77</x:v>
      </x:c>
      <x:c r="F25" s="7" t="s">
        <x:v>43</x:v>
      </x:c>
      <x:c r="G25" s="7"/>
      <x:c r="H25" s="5">
        <x:f>12*12</x:f>
        <x:v>144</x:v>
      </x:c>
      <x:c r="I25" s="6"/>
    </x:row>
    <x:row r="26" spans="1:9" ht="22.5" customHeight="1">
      <x:c r="A26" s="3">
        <x:f t="shared" si="0"/>
        <x:v>11</x:v>
      </x:c>
      <x:c r="B26" s="4" t="s">
        <x:v>336</x:v>
      </x:c>
      <x:c r="C26" s="4" t="s">
        <x:v>33</x:v>
      </x:c>
      <x:c r="D26" s="4" t="s">
        <x:v>27</x:v>
      </x:c>
      <x:c r="E26" s="4" t="s">
        <x:v>456</x:v>
      </x:c>
      <x:c r="F26" s="4" t="s">
        <x:v>46</x:v>
      </x:c>
      <x:c r="G26" s="4"/>
      <x:c r="H26" s="5">
        <x:f>6*4*12</x:f>
        <x:v>288</x:v>
      </x:c>
      <x:c r="I26" s="6"/>
    </x:row>
    <x:row r="27" spans="1:9" ht="22.5" customHeight="1">
      <x:c r="A27" s="3">
        <x:f t="shared" si="0"/>
        <x:v>12</x:v>
      </x:c>
      <x:c r="B27" s="4" t="s">
        <x:v>336</x:v>
      </x:c>
      <x:c r="C27" s="4" t="s">
        <x:v>33</x:v>
      </x:c>
      <x:c r="D27" s="7" t="s">
        <x:v>168</x:v>
      </x:c>
      <x:c r="E27" s="7" t="s">
        <x:v>241</x:v>
      </x:c>
      <x:c r="F27" s="7" t="s">
        <x:v>43</x:v>
      </x:c>
      <x:c r="G27" s="7"/>
      <x:c r="H27" s="5">
        <x:v>12</x:v>
      </x:c>
      <x:c r="I27" s="6"/>
    </x:row>
    <x:row r="28" spans="1:9" ht="22.5" customHeight="1">
      <x:c r="A28" s="3">
        <x:f t="shared" si="0"/>
        <x:v>13</x:v>
      </x:c>
      <x:c r="B28" s="4" t="s">
        <x:v>336</x:v>
      </x:c>
      <x:c r="C28" s="4" t="s">
        <x:v>33</x:v>
      </x:c>
      <x:c r="D28" s="4" t="s">
        <x:v>75</x:v>
      </x:c>
      <x:c r="E28" s="4" t="s">
        <x:v>479</x:v>
      </x:c>
      <x:c r="F28" s="4" t="s">
        <x:v>46</x:v>
      </x:c>
      <x:c r="G28" s="4"/>
      <x:c r="H28" s="5">
        <x:v>288</x:v>
      </x:c>
      <x:c r="I28" s="6"/>
    </x:row>
    <x:row r="29" spans="1:9" ht="22.5" customHeight="1">
      <x:c r="A29" s="3">
        <x:f t="shared" si="0"/>
        <x:v>14</x:v>
      </x:c>
      <x:c r="B29" s="4" t="s">
        <x:v>336</x:v>
      </x:c>
      <x:c r="C29" s="4" t="s">
        <x:v>33</x:v>
      </x:c>
      <x:c r="D29" s="7" t="s">
        <x:v>65</x:v>
      </x:c>
      <x:c r="E29" s="7" t="s">
        <x:v>74</x:v>
      </x:c>
      <x:c r="F29" s="7" t="s">
        <x:v>43</x:v>
      </x:c>
      <x:c r="G29" s="7"/>
      <x:c r="H29" s="5">
        <x:v>120</x:v>
      </x:c>
      <x:c r="I29" s="6"/>
    </x:row>
    <x:row r="30" spans="1:9" ht="22.5" customHeight="1">
      <x:c r="A30" s="3">
        <x:f t="shared" si="0"/>
        <x:v>15</x:v>
      </x:c>
      <x:c r="B30" s="4" t="s">
        <x:v>336</x:v>
      </x:c>
      <x:c r="C30" s="4" t="s">
        <x:v>493</x:v>
      </x:c>
      <x:c r="D30" s="7" t="s">
        <x:v>440</x:v>
      </x:c>
      <x:c r="E30" s="7" t="s">
        <x:v>229</x:v>
      </x:c>
      <x:c r="F30" s="7" t="s">
        <x:v>43</x:v>
      </x:c>
      <x:c r="G30" s="7"/>
      <x:c r="H30" s="5">
        <x:f>5*12</x:f>
        <x:v>60</x:v>
      </x:c>
      <x:c r="I30" s="6"/>
    </x:row>
    <x:row r="31" spans="1:9" ht="22.5" customHeight="1">
      <x:c r="A31" s="3">
        <x:f t="shared" si="0"/>
        <x:v>16</x:v>
      </x:c>
      <x:c r="B31" s="4" t="s">
        <x:v>336</x:v>
      </x:c>
      <x:c r="C31" s="4" t="s">
        <x:v>493</x:v>
      </x:c>
      <x:c r="D31" s="4" t="s">
        <x:v>232</x:v>
      </x:c>
      <x:c r="E31" s="4" t="s">
        <x:v>230</x:v>
      </x:c>
      <x:c r="F31" s="4" t="s">
        <x:v>43</x:v>
      </x:c>
      <x:c r="G31" s="4"/>
      <x:c r="H31" s="5">
        <x:v>60</x:v>
      </x:c>
      <x:c r="I31" s="6"/>
    </x:row>
    <x:row r="32" spans="1:9" ht="22.5" customHeight="1">
      <x:c r="A32" s="3">
        <x:f t="shared" si="0"/>
        <x:v>17</x:v>
      </x:c>
      <x:c r="B32" s="4" t="s">
        <x:v>336</x:v>
      </x:c>
      <x:c r="C32" s="4" t="s">
        <x:v>493</x:v>
      </x:c>
      <x:c r="D32" s="4" t="s">
        <x:v>233</x:v>
      </x:c>
      <x:c r="E32" s="4" t="s">
        <x:v>230</x:v>
      </x:c>
      <x:c r="F32" s="4" t="s">
        <x:v>43</x:v>
      </x:c>
      <x:c r="G32" s="4"/>
      <x:c r="H32" s="5">
        <x:v>60</x:v>
      </x:c>
      <x:c r="I32" s="6"/>
    </x:row>
    <x:row r="33" spans="1:9" ht="22.5" customHeight="1">
      <x:c r="A33" s="3">
        <x:f t="shared" si="0"/>
        <x:v>18</x:v>
      </x:c>
      <x:c r="B33" s="4" t="s">
        <x:v>336</x:v>
      </x:c>
      <x:c r="C33" s="4" t="s">
        <x:v>493</x:v>
      </x:c>
      <x:c r="D33" s="7" t="s">
        <x:v>435</x:v>
      </x:c>
      <x:c r="E33" s="7" t="s">
        <x:v>426</x:v>
      </x:c>
      <x:c r="F33" s="7" t="s">
        <x:v>43</x:v>
      </x:c>
      <x:c r="G33" s="7"/>
      <x:c r="H33" s="5">
        <x:v>60</x:v>
      </x:c>
      <x:c r="I33" s="6"/>
    </x:row>
    <x:row r="34" spans="1:9" ht="22.5" customHeight="1">
      <x:c r="A34" s="3">
        <x:f t="shared" si="0"/>
        <x:v>19</x:v>
      </x:c>
      <x:c r="B34" s="4" t="s">
        <x:v>336</x:v>
      </x:c>
      <x:c r="C34" s="4" t="s">
        <x:v>38</x:v>
      </x:c>
      <x:c r="D34" s="7" t="s">
        <x:v>585</x:v>
      </x:c>
      <x:c r="E34" s="7" t="s">
        <x:v>243</x:v>
      </x:c>
      <x:c r="F34" s="7" t="s">
        <x:v>523</x:v>
      </x:c>
      <x:c r="G34" s="7"/>
      <x:c r="H34" s="5">
        <x:f>6*2*12</x:f>
        <x:v>144</x:v>
      </x:c>
      <x:c r="I34" s="6"/>
    </x:row>
    <x:row r="35" spans="1:9" ht="22.5" customHeight="1">
      <x:c r="A35" s="3">
        <x:f t="shared" si="0"/>
        <x:v>20</x:v>
      </x:c>
      <x:c r="B35" s="4" t="s">
        <x:v>336</x:v>
      </x:c>
      <x:c r="C35" s="4" t="s">
        <x:v>455</x:v>
      </x:c>
      <x:c r="D35" s="7" t="s">
        <x:v>67</x:v>
      </x:c>
      <x:c r="E35" s="7" t="s">
        <x:v>447</x:v>
      </x:c>
      <x:c r="F35" s="7" t="s">
        <x:v>35</x:v>
      </x:c>
      <x:c r="G35" s="7"/>
      <x:c r="H35" s="5">
        <x:v>12</x:v>
      </x:c>
      <x:c r="I35" s="6"/>
    </x:row>
    <x:row r="36" spans="1:9" ht="22.5" customHeight="1">
      <x:c r="A36" s="3">
        <x:f t="shared" si="0"/>
        <x:v>21</x:v>
      </x:c>
      <x:c r="B36" s="4" t="s">
        <x:v>336</x:v>
      </x:c>
      <x:c r="C36" s="4" t="s">
        <x:v>455</x:v>
      </x:c>
      <x:c r="D36" s="4" t="s">
        <x:v>427</x:v>
      </x:c>
      <x:c r="E36" s="4" t="s">
        <x:v>443</x:v>
      </x:c>
      <x:c r="F36" s="4" t="s">
        <x:v>35</x:v>
      </x:c>
      <x:c r="G36" s="4"/>
      <x:c r="H36" s="5">
        <x:v>12</x:v>
      </x:c>
      <x:c r="I36" s="6"/>
    </x:row>
    <x:row r="37" spans="1:9" ht="22.5" customHeight="1">
      <x:c r="A37" s="3">
        <x:f t="shared" si="0"/>
        <x:v>22</x:v>
      </x:c>
      <x:c r="B37" s="4" t="s">
        <x:v>524</x:v>
      </x:c>
      <x:c r="C37" s="4" t="s">
        <x:v>39</x:v>
      </x:c>
      <x:c r="D37" s="7" t="s">
        <x:v>224</x:v>
      </x:c>
      <x:c r="E37" s="7" t="s">
        <x:v>231</x:v>
      </x:c>
      <x:c r="F37" s="7" t="s">
        <x:v>46</x:v>
      </x:c>
      <x:c r="G37" s="7"/>
      <x:c r="H37" s="5">
        <x:v>12</x:v>
      </x:c>
      <x:c r="I37" s="6"/>
    </x:row>
    <x:row r="38" spans="1:9" ht="22.5" customHeight="1">
      <x:c r="A38" s="3">
        <x:f t="shared" si="0"/>
        <x:v>23</x:v>
      </x:c>
      <x:c r="B38" s="4" t="s">
        <x:v>524</x:v>
      </x:c>
      <x:c r="C38" s="4" t="s">
        <x:v>39</x:v>
      </x:c>
      <x:c r="D38" s="4" t="s">
        <x:v>223</x:v>
      </x:c>
      <x:c r="E38" s="4" t="s">
        <x:v>239</x:v>
      </x:c>
      <x:c r="F38" s="4" t="s">
        <x:v>43</x:v>
      </x:c>
      <x:c r="G38" s="4"/>
      <x:c r="H38" s="5">
        <x:v>12</x:v>
      </x:c>
      <x:c r="I38" s="6"/>
    </x:row>
    <x:row r="39" spans="1:9" ht="22.5" customHeight="1">
      <x:c r="A39" s="3">
        <x:f t="shared" si="0"/>
        <x:v>24</x:v>
      </x:c>
      <x:c r="B39" s="4" t="s">
        <x:v>524</x:v>
      </x:c>
      <x:c r="C39" s="4" t="s">
        <x:v>39</x:v>
      </x:c>
      <x:c r="D39" s="4" t="s">
        <x:v>331</x:v>
      </x:c>
      <x:c r="E39" s="4" t="s">
        <x:v>239</x:v>
      </x:c>
      <x:c r="F39" s="4" t="s">
        <x:v>43</x:v>
      </x:c>
      <x:c r="G39" s="4"/>
      <x:c r="H39" s="5">
        <x:v>12</x:v>
      </x:c>
      <x:c r="I39" s="6"/>
    </x:row>
    <x:row r="40" spans="1:9" ht="22.5" customHeight="1">
      <x:c r="A40" s="3">
        <x:f t="shared" si="0"/>
        <x:v>25</x:v>
      </x:c>
      <x:c r="B40" s="4" t="s">
        <x:v>524</x:v>
      </x:c>
      <x:c r="C40" s="4" t="s">
        <x:v>44</x:v>
      </x:c>
      <x:c r="D40" s="7" t="s">
        <x:v>483</x:v>
      </x:c>
      <x:c r="E40" s="7" t="s">
        <x:v>238</x:v>
      </x:c>
      <x:c r="F40" s="7" t="s">
        <x:v>46</x:v>
      </x:c>
      <x:c r="G40" s="7"/>
      <x:c r="H40" s="5">
        <x:f>1*4*12</x:f>
        <x:v>48</x:v>
      </x:c>
      <x:c r="I40" s="6"/>
    </x:row>
    <x:row r="41" spans="1:9" ht="22.5" customHeight="1">
      <x:c r="A41" s="3">
        <x:f t="shared" si="0"/>
        <x:v>26</x:v>
      </x:c>
      <x:c r="B41" s="4" t="s">
        <x:v>524</x:v>
      </x:c>
      <x:c r="C41" s="4" t="s">
        <x:v>44</x:v>
      </x:c>
      <x:c r="D41" s="4" t="s">
        <x:v>491</x:v>
      </x:c>
      <x:c r="E41" s="4" t="s">
        <x:v>238</x:v>
      </x:c>
      <x:c r="F41" s="4" t="s">
        <x:v>46</x:v>
      </x:c>
      <x:c r="G41" s="4"/>
      <x:c r="H41" s="5">
        <x:v>48</x:v>
      </x:c>
      <x:c r="I41" s="6"/>
    </x:row>
    <x:row r="42" spans="1:9" ht="22.5" customHeight="1">
      <x:c r="A42" s="3">
        <x:f t="shared" si="0"/>
        <x:v>27</x:v>
      </x:c>
      <x:c r="B42" s="4" t="s">
        <x:v>524</x:v>
      </x:c>
      <x:c r="C42" s="4" t="s">
        <x:v>44</x:v>
      </x:c>
      <x:c r="D42" s="7" t="s">
        <x:v>80</x:v>
      </x:c>
      <x:c r="E42" s="7" t="s">
        <x:v>449</x:v>
      </x:c>
      <x:c r="F42" s="7" t="s">
        <x:v>46</x:v>
      </x:c>
      <x:c r="G42" s="7"/>
      <x:c r="H42" s="5">
        <x:f>8*4*12</x:f>
        <x:v>384</x:v>
      </x:c>
      <x:c r="I42" s="6"/>
    </x:row>
    <x:row r="43" spans="1:9" ht="22.5" customHeight="1">
      <x:c r="A43" s="3">
        <x:f t="shared" si="0"/>
        <x:v>28</x:v>
      </x:c>
      <x:c r="B43" s="4" t="s">
        <x:v>524</x:v>
      </x:c>
      <x:c r="C43" s="4" t="s">
        <x:v>44</x:v>
      </x:c>
      <x:c r="D43" s="7" t="s">
        <x:v>473</x:v>
      </x:c>
      <x:c r="E43" s="7" t="s">
        <x:v>462</x:v>
      </x:c>
      <x:c r="F43" s="7" t="s">
        <x:v>523</x:v>
      </x:c>
      <x:c r="G43" s="7"/>
      <x:c r="H43" s="5">
        <x:v>48</x:v>
      </x:c>
      <x:c r="I43" s="6"/>
    </x:row>
    <x:row r="44" spans="1:9" ht="22.5" customHeight="1">
      <x:c r="A44" s="3">
        <x:f t="shared" si="0"/>
        <x:v>29</x:v>
      </x:c>
      <x:c r="B44" s="4" t="s">
        <x:v>524</x:v>
      </x:c>
      <x:c r="C44" s="4" t="s">
        <x:v>44</x:v>
      </x:c>
      <x:c r="D44" s="4" t="s">
        <x:v>236</x:v>
      </x:c>
      <x:c r="E44" s="4" t="s">
        <x:v>238</x:v>
      </x:c>
      <x:c r="F44" s="4" t="s">
        <x:v>46</x:v>
      </x:c>
      <x:c r="G44" s="4"/>
      <x:c r="H44" s="5">
        <x:f>8*4*12</x:f>
        <x:v>384</x:v>
      </x:c>
      <x:c r="I44" s="6"/>
    </x:row>
    <x:row r="45" spans="1:9" ht="22.5" customHeight="1">
      <x:c r="A45" s="3">
        <x:f t="shared" si="0"/>
        <x:v>30</x:v>
      </x:c>
      <x:c r="B45" s="4" t="s">
        <x:v>524</x:v>
      </x:c>
      <x:c r="C45" s="4" t="s">
        <x:v>44</x:v>
      </x:c>
      <x:c r="D45" s="7" t="s">
        <x:v>506</x:v>
      </x:c>
      <x:c r="E45" s="7" t="s">
        <x:v>238</x:v>
      </x:c>
      <x:c r="F45" s="7" t="s">
        <x:v>46</x:v>
      </x:c>
      <x:c r="G45" s="7"/>
      <x:c r="H45" s="5">
        <x:v>48</x:v>
      </x:c>
      <x:c r="I45" s="6"/>
    </x:row>
    <x:row r="46" spans="1:9" ht="22.5" customHeight="1">
      <x:c r="A46" s="3">
        <x:f t="shared" si="0"/>
        <x:v>31</x:v>
      </x:c>
      <x:c r="B46" s="4" t="s">
        <x:v>524</x:v>
      </x:c>
      <x:c r="C46" s="4" t="s">
        <x:v>44</x:v>
      </x:c>
      <x:c r="D46" s="4" t="s">
        <x:v>461</x:v>
      </x:c>
      <x:c r="E46" s="4" t="s">
        <x:v>238</x:v>
      </x:c>
      <x:c r="F46" s="4" t="s">
        <x:v>46</x:v>
      </x:c>
      <x:c r="G46" s="4"/>
      <x:c r="H46" s="5">
        <x:v>48</x:v>
      </x:c>
      <x:c r="I46" s="6"/>
    </x:row>
    <x:row r="47" spans="1:9" ht="22.5" customHeight="1">
      <x:c r="A47" s="3">
        <x:f t="shared" si="0"/>
        <x:v>32</x:v>
      </x:c>
      <x:c r="B47" s="4" t="s">
        <x:v>524</x:v>
      </x:c>
      <x:c r="C47" s="4" t="s">
        <x:v>459</x:v>
      </x:c>
      <x:c r="D47" s="7" t="s">
        <x:v>242</x:v>
      </x:c>
      <x:c r="E47" s="7" t="s">
        <x:v>462</x:v>
      </x:c>
      <x:c r="F47" s="7" t="s">
        <x:v>523</x:v>
      </x:c>
      <x:c r="G47" s="7"/>
      <x:c r="H47" s="5">
        <x:f>5*4*12</x:f>
        <x:v>240</x:v>
      </x:c>
      <x:c r="I47" s="6"/>
    </x:row>
    <x:row r="48" spans="1:9" ht="22.5" customHeight="1">
      <x:c r="A48" s="3">
        <x:f t="shared" si="0"/>
        <x:v>33</x:v>
      </x:c>
      <x:c r="B48" s="4" t="s">
        <x:v>524</x:v>
      </x:c>
      <x:c r="C48" s="4" t="s">
        <x:v>32</x:v>
      </x:c>
      <x:c r="D48" s="4" t="s">
        <x:v>249</x:v>
      </x:c>
      <x:c r="E48" s="4" t="s">
        <x:v>462</x:v>
      </x:c>
      <x:c r="F48" s="4" t="s">
        <x:v>523</x:v>
      </x:c>
      <x:c r="G48" s="4"/>
      <x:c r="H48" s="5">
        <x:f>6*2*12</x:f>
        <x:v>144</x:v>
      </x:c>
      <x:c r="I48" s="6"/>
    </x:row>
    <x:row r="49" spans="1:9" ht="22.5" customHeight="1">
      <x:c r="A49" s="3">
        <x:f t="shared" si="0"/>
        <x:v>34</x:v>
      </x:c>
      <x:c r="B49" s="4" t="s">
        <x:v>524</x:v>
      </x:c>
      <x:c r="C49" s="4" t="s">
        <x:v>32</x:v>
      </x:c>
      <x:c r="D49" s="7" t="s">
        <x:v>248</x:v>
      </x:c>
      <x:c r="E49" s="7" t="s">
        <x:v>462</x:v>
      </x:c>
      <x:c r="F49" s="7" t="s">
        <x:v>523</x:v>
      </x:c>
      <x:c r="G49" s="7"/>
      <x:c r="H49" s="5">
        <x:f>1*4*12</x:f>
        <x:v>48</x:v>
      </x:c>
      <x:c r="I49" s="6"/>
    </x:row>
    <x:row r="50" spans="1:9" ht="22.5" customHeight="1">
      <x:c r="A50" s="3">
        <x:f t="shared" si="0"/>
        <x:v>35</x:v>
      </x:c>
      <x:c r="B50" s="4" t="s">
        <x:v>524</x:v>
      </x:c>
      <x:c r="C50" s="4" t="s">
        <x:v>32</x:v>
      </x:c>
      <x:c r="D50" s="4" t="s">
        <x:v>471</x:v>
      </x:c>
      <x:c r="E50" s="4" t="s">
        <x:v>462</x:v>
      </x:c>
      <x:c r="F50" s="4" t="s">
        <x:v>523</x:v>
      </x:c>
      <x:c r="G50" s="4"/>
      <x:c r="H50" s="5">
        <x:f>10*4*4</x:f>
        <x:v>160</x:v>
      </x:c>
      <x:c r="I50" s="6"/>
    </x:row>
    <x:row r="51" spans="1:9" ht="22.5" customHeight="1">
      <x:c r="A51" s="3">
        <x:f t="shared" si="0"/>
        <x:v>36</x:v>
      </x:c>
      <x:c r="B51" s="4" t="s">
        <x:v>524</x:v>
      </x:c>
      <x:c r="C51" s="4" t="s">
        <x:v>32</x:v>
      </x:c>
      <x:c r="D51" s="7" t="s">
        <x:v>251</x:v>
      </x:c>
      <x:c r="E51" s="7" t="s">
        <x:v>73</x:v>
      </x:c>
      <x:c r="F51" s="7" t="s">
        <x:v>523</x:v>
      </x:c>
      <x:c r="G51" s="7"/>
      <x:c r="H51" s="5">
        <x:f>4*4*12</x:f>
        <x:v>192</x:v>
      </x:c>
      <x:c r="I51" s="6"/>
    </x:row>
    <x:row r="52" spans="1:9" ht="22.5" customHeight="1">
      <x:c r="A52" s="3">
        <x:f t="shared" si="0"/>
        <x:v>37</x:v>
      </x:c>
      <x:c r="B52" s="4" t="s">
        <x:v>524</x:v>
      </x:c>
      <x:c r="C52" s="4" t="s">
        <x:v>32</x:v>
      </x:c>
      <x:c r="D52" s="7" t="s">
        <x:v>424</x:v>
      </x:c>
      <x:c r="E52" s="7" t="s">
        <x:v>453</x:v>
      </x:c>
      <x:c r="F52" s="7" t="s">
        <x:v>523</x:v>
      </x:c>
      <x:c r="G52" s="7"/>
      <x:c r="H52" s="5">
        <x:f>10*4*12</x:f>
        <x:v>480</x:v>
      </x:c>
      <x:c r="I52" s="6"/>
    </x:row>
    <x:row r="53" spans="1:9" ht="22.5" customHeight="1">
      <x:c r="A53" s="3">
        <x:f t="shared" si="0"/>
        <x:v>38</x:v>
      </x:c>
      <x:c r="B53" s="4" t="s">
        <x:v>524</x:v>
      </x:c>
      <x:c r="C53" s="4" t="s">
        <x:v>32</x:v>
      </x:c>
      <x:c r="D53" s="4" t="s">
        <x:v>255</x:v>
      </x:c>
      <x:c r="E53" s="4" t="s">
        <x:v>79</x:v>
      </x:c>
      <x:c r="F53" s="4" t="s">
        <x:v>523</x:v>
      </x:c>
      <x:c r="G53" s="4"/>
      <x:c r="H53" s="5">
        <x:v>480</x:v>
      </x:c>
      <x:c r="I53" s="6"/>
    </x:row>
    <x:row r="54" spans="1:9" ht="22.5" customHeight="1">
      <x:c r="A54" s="3">
        <x:f t="shared" si="0"/>
        <x:v>39</x:v>
      </x:c>
      <x:c r="B54" s="4" t="s">
        <x:v>524</x:v>
      </x:c>
      <x:c r="C54" s="4" t="s">
        <x:v>32</x:v>
      </x:c>
      <x:c r="D54" s="7" t="s">
        <x:v>489</x:v>
      </x:c>
      <x:c r="E54" s="7" t="s">
        <x:v>462</x:v>
      </x:c>
      <x:c r="F54" s="7" t="s">
        <x:v>523</x:v>
      </x:c>
      <x:c r="G54" s="7"/>
      <x:c r="H54" s="5">
        <x:f>1*4*12</x:f>
        <x:v>48</x:v>
      </x:c>
      <x:c r="I54" s="6"/>
    </x:row>
    <x:row r="55" spans="1:9" ht="22.5" customHeight="1">
      <x:c r="A55" s="3">
        <x:f t="shared" si="0"/>
        <x:v>40</x:v>
      </x:c>
      <x:c r="B55" s="4" t="s">
        <x:v>524</x:v>
      </x:c>
      <x:c r="C55" s="4" t="s">
        <x:v>32</x:v>
      </x:c>
      <x:c r="D55" s="4" t="s">
        <x:v>256</x:v>
      </x:c>
      <x:c r="E55" s="4" t="s">
        <x:v>73</x:v>
      </x:c>
      <x:c r="F55" s="4" t="s">
        <x:v>523</x:v>
      </x:c>
      <x:c r="G55" s="4"/>
      <x:c r="H55" s="5">
        <x:v>480</x:v>
      </x:c>
      <x:c r="I55" s="6"/>
    </x:row>
    <x:row r="56" spans="1:9" ht="22.5" customHeight="1">
      <x:c r="A56" s="3">
        <x:f t="shared" si="0"/>
        <x:v>41</x:v>
      </x:c>
      <x:c r="B56" s="4" t="s">
        <x:v>524</x:v>
      </x:c>
      <x:c r="C56" s="4" t="s">
        <x:v>508</x:v>
      </x:c>
      <x:c r="D56" s="4" t="s">
        <x:v>422</x:v>
      </x:c>
      <x:c r="E56" s="4" t="s">
        <x:v>36</x:v>
      </x:c>
      <x:c r="F56" s="4" t="s">
        <x:v>36</x:v>
      </x:c>
      <x:c r="G56" s="4"/>
      <x:c r="H56" s="5">
        <x:f>5*4*12</x:f>
        <x:v>240</x:v>
      </x:c>
      <x:c r="I56" s="6"/>
    </x:row>
    <x:row r="57" spans="1:9" ht="22.5" customHeight="1">
      <x:c r="A57" s="3">
        <x:f t="shared" si="0"/>
        <x:v>42</x:v>
      </x:c>
      <x:c r="B57" s="4" t="s">
        <x:v>524</x:v>
      </x:c>
      <x:c r="C57" s="4" t="s">
        <x:v>508</x:v>
      </x:c>
      <x:c r="D57" s="4" t="s">
        <x:v>417</x:v>
      </x:c>
      <x:c r="E57" s="4" t="s">
        <x:v>36</x:v>
      </x:c>
      <x:c r="F57" s="4" t="s">
        <x:v>36</x:v>
      </x:c>
      <x:c r="G57" s="4"/>
      <x:c r="H57" s="5">
        <x:v>240</x:v>
      </x:c>
      <x:c r="I57" s="6"/>
    </x:row>
    <x:row r="58" spans="1:9" ht="22.5" customHeight="1">
      <x:c r="A58" s="3">
        <x:f t="shared" si="0"/>
        <x:v>43</x:v>
      </x:c>
      <x:c r="B58" s="4" t="s">
        <x:v>524</x:v>
      </x:c>
      <x:c r="C58" s="4" t="s">
        <x:v>508</x:v>
      </x:c>
      <x:c r="D58" s="4" t="s">
        <x:v>109</x:v>
      </x:c>
      <x:c r="E58" s="4" t="s">
        <x:v>522</x:v>
      </x:c>
      <x:c r="F58" s="4" t="s">
        <x:v>522</x:v>
      </x:c>
      <x:c r="G58" s="4"/>
      <x:c r="H58" s="5">
        <x:v>120</x:v>
      </x:c>
      <x:c r="I58" s="6"/>
    </x:row>
    <x:row r="59" spans="1:9" ht="22.5" customHeight="1">
      <x:c r="A59" s="3">
        <x:f t="shared" si="0"/>
        <x:v>44</x:v>
      </x:c>
      <x:c r="B59" s="4" t="s">
        <x:v>524</x:v>
      </x:c>
      <x:c r="C59" s="4" t="s">
        <x:v>508</x:v>
      </x:c>
      <x:c r="D59" s="4" t="s">
        <x:v>525</x:v>
      </x:c>
      <x:c r="E59" s="4" t="s">
        <x:v>522</x:v>
      </x:c>
      <x:c r="F59" s="4" t="s">
        <x:v>522</x:v>
      </x:c>
      <x:c r="G59" s="4"/>
      <x:c r="H59" s="5">
        <x:v>1</x:v>
      </x:c>
      <x:c r="I59" s="6"/>
    </x:row>
    <x:row r="60" spans="1:9" ht="22.5" customHeight="1">
      <x:c r="A60" s="3">
        <x:f t="shared" si="0"/>
        <x:v>45</x:v>
      </x:c>
      <x:c r="B60" s="4" t="s">
        <x:v>524</x:v>
      </x:c>
      <x:c r="C60" s="4" t="s">
        <x:v>508</x:v>
      </x:c>
      <x:c r="D60" s="4" t="s">
        <x:v>549</x:v>
      </x:c>
      <x:c r="E60" s="4" t="s">
        <x:v>161</x:v>
      </x:c>
      <x:c r="F60" s="4" t="s">
        <x:v>161</x:v>
      </x:c>
      <x:c r="G60" s="4"/>
      <x:c r="H60" s="5">
        <x:f>6*3*4</x:f>
        <x:v>72</x:v>
      </x:c>
      <x:c r="I60" s="6"/>
    </x:row>
    <x:row r="61" spans="1:9" ht="22.5" customHeight="1">
      <x:c r="A61" s="3">
        <x:f t="shared" si="0"/>
        <x:v>46</x:v>
      </x:c>
      <x:c r="B61" s="4" t="s">
        <x:v>524</x:v>
      </x:c>
      <x:c r="C61" s="4" t="s">
        <x:v>509</x:v>
      </x:c>
      <x:c r="D61" s="7" t="s">
        <x:v>485</x:v>
      </x:c>
      <x:c r="E61" s="7" t="s">
        <x:v>78</x:v>
      </x:c>
      <x:c r="F61" s="7" t="s">
        <x:v>523</x:v>
      </x:c>
      <x:c r="G61" s="7"/>
      <x:c r="H61" s="5">
        <x:f>6*4*12</x:f>
        <x:v>288</x:v>
      </x:c>
      <x:c r="I61" s="6"/>
    </x:row>
    <x:row r="62" spans="1:9" ht="22.5" customHeight="1">
      <x:c r="A62" s="3">
        <x:f t="shared" si="0"/>
        <x:v>47</x:v>
      </x:c>
      <x:c r="B62" s="4" t="s">
        <x:v>524</x:v>
      </x:c>
      <x:c r="C62" s="4" t="s">
        <x:v>509</x:v>
      </x:c>
      <x:c r="D62" s="4" t="s">
        <x:v>460</x:v>
      </x:c>
      <x:c r="E62" s="4" t="s">
        <x:v>176</x:v>
      </x:c>
      <x:c r="F62" s="4" t="s">
        <x:v>523</x:v>
      </x:c>
      <x:c r="G62" s="4"/>
      <x:c r="H62" s="5">
        <x:v>288</x:v>
      </x:c>
      <x:c r="I62" s="6"/>
    </x:row>
    <x:row r="63" spans="1:9" ht="22.5" customHeight="1">
      <x:c r="A63" s="3">
        <x:f t="shared" si="0"/>
        <x:v>48</x:v>
      </x:c>
      <x:c r="B63" s="4" t="s">
        <x:v>524</x:v>
      </x:c>
      <x:c r="C63" s="4" t="s">
        <x:v>509</x:v>
      </x:c>
      <x:c r="D63" s="7" t="s">
        <x:v>250</x:v>
      </x:c>
      <x:c r="E63" s="7" t="s">
        <x:v>164</x:v>
      </x:c>
      <x:c r="F63" s="7" t="s">
        <x:v>523</x:v>
      </x:c>
      <x:c r="G63" s="7"/>
      <x:c r="H63" s="5">
        <x:f>20*4*12</x:f>
        <x:v>960</x:v>
      </x:c>
      <x:c r="I63" s="6"/>
    </x:row>
    <x:row r="64" spans="1:9" ht="22.5" customHeight="1">
      <x:c r="A64" s="3">
        <x:f t="shared" si="0"/>
        <x:v>49</x:v>
      </x:c>
      <x:c r="B64" s="4" t="s">
        <x:v>524</x:v>
      </x:c>
      <x:c r="C64" s="4" t="s">
        <x:v>484</x:v>
      </x:c>
      <x:c r="D64" s="7" t="s">
        <x:v>257</x:v>
      </x:c>
      <x:c r="E64" s="7" t="s">
        <x:v>441</x:v>
      </x:c>
      <x:c r="F64" s="7" t="s">
        <x:v>46</x:v>
      </x:c>
      <x:c r="G64" s="7"/>
      <x:c r="H64" s="5">
        <x:f>6*12</x:f>
        <x:v>72</x:v>
      </x:c>
      <x:c r="I64" s="6"/>
    </x:row>
    <x:row r="65" spans="1:9" ht="22.5" customHeight="1">
      <x:c r="A65" s="3">
        <x:f t="shared" si="0"/>
        <x:v>50</x:v>
      </x:c>
      <x:c r="B65" s="4" t="s">
        <x:v>524</x:v>
      </x:c>
      <x:c r="C65" s="4" t="s">
        <x:v>56</x:v>
      </x:c>
      <x:c r="D65" s="7" t="s">
        <x:v>253</x:v>
      </x:c>
      <x:c r="E65" s="7" t="s">
        <x:v>462</x:v>
      </x:c>
      <x:c r="F65" s="7" t="s">
        <x:v>523</x:v>
      </x:c>
      <x:c r="G65" s="7"/>
      <x:c r="H65" s="5">
        <x:f>5*4*12</x:f>
        <x:v>240</x:v>
      </x:c>
      <x:c r="I65" s="6"/>
    </x:row>
    <x:row r="66" spans="1:9" ht="22.5" customHeight="1">
      <x:c r="A66" s="3">
        <x:f t="shared" si="0"/>
        <x:v>51</x:v>
      </x:c>
      <x:c r="B66" s="4" t="s">
        <x:v>524</x:v>
      </x:c>
      <x:c r="C66" s="4" t="s">
        <x:v>56</x:v>
      </x:c>
      <x:c r="D66" s="4" t="s">
        <x:v>252</x:v>
      </x:c>
      <x:c r="E66" s="4" t="s">
        <x:v>462</x:v>
      </x:c>
      <x:c r="F66" s="4" t="s">
        <x:v>523</x:v>
      </x:c>
      <x:c r="G66" s="4"/>
      <x:c r="H66" s="5">
        <x:v>260</x:v>
      </x:c>
      <x:c r="I66" s="6"/>
    </x:row>
    <x:row r="67" spans="1:9" ht="22.5" customHeight="1">
      <x:c r="A67" s="3">
        <x:f t="shared" si="0"/>
        <x:v>52</x:v>
      </x:c>
      <x:c r="B67" s="4" t="s">
        <x:v>524</x:v>
      </x:c>
      <x:c r="C67" s="4" t="s">
        <x:v>56</x:v>
      </x:c>
      <x:c r="D67" s="4" t="s">
        <x:v>245</x:v>
      </x:c>
      <x:c r="E67" s="4" t="s">
        <x:v>462</x:v>
      </x:c>
      <x:c r="F67" s="4" t="s">
        <x:v>523</x:v>
      </x:c>
      <x:c r="G67" s="4"/>
      <x:c r="H67" s="5">
        <x:v>240</x:v>
      </x:c>
      <x:c r="I67" s="6"/>
    </x:row>
    <x:row r="68" spans="1:9" ht="22.5" customHeight="1">
      <x:c r="A68" s="3">
        <x:f t="shared" si="0"/>
        <x:v>53</x:v>
      </x:c>
      <x:c r="B68" s="4" t="s">
        <x:v>524</x:v>
      </x:c>
      <x:c r="C68" s="4" t="s">
        <x:v>41</x:v>
      </x:c>
      <x:c r="D68" s="7" t="s">
        <x:v>467</x:v>
      </x:c>
      <x:c r="E68" s="7" t="s">
        <x:v>174</x:v>
      </x:c>
      <x:c r="F68" s="7" t="s">
        <x:v>523</x:v>
      </x:c>
      <x:c r="G68" s="7"/>
      <x:c r="H68" s="5">
        <x:f>10*4*12</x:f>
        <x:v>480</x:v>
      </x:c>
      <x:c r="I68" s="6"/>
    </x:row>
    <x:row r="69" spans="1:9" ht="22.5" customHeight="1">
      <x:c r="A69" s="3">
        <x:f t="shared" si="0"/>
        <x:v>54</x:v>
      </x:c>
      <x:c r="B69" s="4" t="s">
        <x:v>524</x:v>
      </x:c>
      <x:c r="C69" s="4" t="s">
        <x:v>41</x:v>
      </x:c>
      <x:c r="D69" s="4" t="s">
        <x:v>467</x:v>
      </x:c>
      <x:c r="E69" s="4" t="s">
        <x:v>180</x:v>
      </x:c>
      <x:c r="F69" s="4" t="s">
        <x:v>523</x:v>
      </x:c>
      <x:c r="G69" s="4"/>
      <x:c r="H69" s="5">
        <x:v>240</x:v>
      </x:c>
      <x:c r="I69" s="6"/>
    </x:row>
    <x:row r="70" spans="1:9" ht="22.5" customHeight="1">
      <x:c r="A70" s="3">
        <x:f t="shared" si="0"/>
        <x:v>55</x:v>
      </x:c>
      <x:c r="B70" s="4" t="s">
        <x:v>524</x:v>
      </x:c>
      <x:c r="C70" s="4" t="s">
        <x:v>41</x:v>
      </x:c>
      <x:c r="D70" s="4" t="s">
        <x:v>254</x:v>
      </x:c>
      <x:c r="E70" s="4" t="s">
        <x:v>165</x:v>
      </x:c>
      <x:c r="F70" s="4" t="s">
        <x:v>523</x:v>
      </x:c>
      <x:c r="G70" s="4"/>
      <x:c r="H70" s="5">
        <x:f>2*4*12</x:f>
        <x:v>96</x:v>
      </x:c>
      <x:c r="I70" s="6"/>
    </x:row>
    <x:row r="71" spans="1:9" ht="22.5" customHeight="1">
      <x:c r="A71" s="3">
        <x:f t="shared" si="0"/>
        <x:v>56</x:v>
      </x:c>
      <x:c r="B71" s="4" t="s">
        <x:v>524</x:v>
      </x:c>
      <x:c r="C71" s="4" t="s">
        <x:v>41</x:v>
      </x:c>
      <x:c r="D71" s="7" t="s">
        <x:v>540</x:v>
      </x:c>
      <x:c r="E71" s="7" t="s">
        <x:v>19</x:v>
      </x:c>
      <x:c r="F71" s="7" t="s">
        <x:v>523</x:v>
      </x:c>
      <x:c r="G71" s="7"/>
      <x:c r="H71" s="5">
        <x:v>120</x:v>
      </x:c>
      <x:c r="I71" s="6"/>
    </x:row>
    <x:row r="72" spans="1:9" ht="22.5" customHeight="1">
      <x:c r="A72" s="3">
        <x:f t="shared" si="0"/>
        <x:v>57</x:v>
      </x:c>
      <x:c r="B72" s="4" t="s">
        <x:v>524</x:v>
      </x:c>
      <x:c r="C72" s="4" t="s">
        <x:v>478</x:v>
      </x:c>
      <x:c r="D72" s="7" t="s">
        <x:v>492</x:v>
      </x:c>
      <x:c r="E72" s="7" t="s">
        <x:v>462</x:v>
      </x:c>
      <x:c r="F72" s="7" t="s">
        <x:v>523</x:v>
      </x:c>
      <x:c r="G72" s="7"/>
      <x:c r="H72" s="5">
        <x:f>4*6</x:f>
        <x:v>24</x:v>
      </x:c>
      <x:c r="I72" s="6"/>
    </x:row>
    <x:row r="73" spans="1:9" ht="22.5" customHeight="1">
      <x:c r="A73" s="3">
        <x:f t="shared" si="0"/>
        <x:v>58</x:v>
      </x:c>
      <x:c r="B73" s="4" t="s">
        <x:v>524</x:v>
      </x:c>
      <x:c r="C73" s="4" t="s">
        <x:v>478</x:v>
      </x:c>
      <x:c r="D73" s="4" t="s">
        <x:v>246</x:v>
      </x:c>
      <x:c r="E73" s="4" t="s">
        <x:v>465</x:v>
      </x:c>
      <x:c r="F73" s="4" t="s">
        <x:v>523</x:v>
      </x:c>
      <x:c r="G73" s="4"/>
      <x:c r="H73" s="5">
        <x:f>3*4*6</x:f>
        <x:v>72</x:v>
      </x:c>
      <x:c r="I73" s="6"/>
    </x:row>
    <x:row r="74" spans="1:9" ht="22.5" customHeight="1">
      <x:c r="A74" s="3">
        <x:f t="shared" si="0"/>
        <x:v>59</x:v>
      </x:c>
      <x:c r="B74" s="4" t="s">
        <x:v>524</x:v>
      </x:c>
      <x:c r="C74" s="4" t="s">
        <x:v>478</x:v>
      </x:c>
      <x:c r="D74" s="7" t="s">
        <x:v>247</x:v>
      </x:c>
      <x:c r="E74" s="7" t="s">
        <x:v>462</x:v>
      </x:c>
      <x:c r="F74" s="7" t="s">
        <x:v>523</x:v>
      </x:c>
      <x:c r="G74" s="7"/>
      <x:c r="H74" s="5">
        <x:f>3*4*6</x:f>
        <x:v>72</x:v>
      </x:c>
      <x:c r="I74" s="6"/>
    </x:row>
    <x:row r="75" spans="1:9" ht="22.5" customHeight="1">
      <x:c r="A75" s="3">
        <x:f t="shared" si="0"/>
        <x:v>60</x:v>
      </x:c>
      <x:c r="B75" s="4" t="s">
        <x:v>524</x:v>
      </x:c>
      <x:c r="C75" s="4" t="s">
        <x:v>478</x:v>
      </x:c>
      <x:c r="D75" s="7" t="s">
        <x:v>416</x:v>
      </x:c>
      <x:c r="E75" s="7" t="s">
        <x:v>462</x:v>
      </x:c>
      <x:c r="F75" s="7" t="s">
        <x:v>523</x:v>
      </x:c>
      <x:c r="G75" s="7"/>
      <x:c r="H75" s="5">
        <x:f>2*4*12</x:f>
        <x:v>96</x:v>
      </x:c>
      <x:c r="I75" s="6"/>
    </x:row>
    <x:row r="76" spans="1:9" ht="22.5" customHeight="1">
      <x:c r="A76" s="3">
        <x:f t="shared" si="0"/>
        <x:v>61</x:v>
      </x:c>
      <x:c r="B76" s="4" t="s">
        <x:v>524</x:v>
      </x:c>
      <x:c r="C76" s="4" t="s">
        <x:v>478</x:v>
      </x:c>
      <x:c r="D76" s="4" t="s">
        <x:v>482</x:v>
      </x:c>
      <x:c r="E76" s="4" t="s">
        <x:v>462</x:v>
      </x:c>
      <x:c r="F76" s="4" t="s">
        <x:v>523</x:v>
      </x:c>
      <x:c r="G76" s="4"/>
      <x:c r="H76" s="5">
        <x:f>3*2*12</x:f>
        <x:v>72</x:v>
      </x:c>
      <x:c r="I76" s="6"/>
    </x:row>
    <x:row r="77" spans="1:9" ht="22.5" customHeight="1">
      <x:c r="A77" s="3">
        <x:f t="shared" si="0"/>
        <x:v>62</x:v>
      </x:c>
      <x:c r="B77" s="4" t="s">
        <x:v>524</x:v>
      </x:c>
      <x:c r="C77" s="4" t="s">
        <x:v>57</x:v>
      </x:c>
      <x:c r="D77" s="7" t="s">
        <x:v>267</x:v>
      </x:c>
      <x:c r="E77" s="7" t="s">
        <x:v>462</x:v>
      </x:c>
      <x:c r="F77" s="7" t="s">
        <x:v>523</x:v>
      </x:c>
      <x:c r="G77" s="7"/>
      <x:c r="H77" s="5">
        <x:f>2*4*12</x:f>
        <x:v>96</x:v>
      </x:c>
      <x:c r="I77" s="6"/>
    </x:row>
    <x:row r="78" spans="1:9" ht="22.5" customHeight="1">
      <x:c r="A78" s="3">
        <x:f t="shared" si="0"/>
        <x:v>63</x:v>
      </x:c>
      <x:c r="B78" s="4" t="s">
        <x:v>524</x:v>
      </x:c>
      <x:c r="C78" s="4" t="s">
        <x:v>57</x:v>
      </x:c>
      <x:c r="D78" s="4" t="s">
        <x:v>486</x:v>
      </x:c>
      <x:c r="E78" s="4" t="s">
        <x:v>462</x:v>
      </x:c>
      <x:c r="F78" s="4" t="s">
        <x:v>523</x:v>
      </x:c>
      <x:c r="G78" s="4"/>
      <x:c r="H78" s="5">
        <x:f>2*4*6</x:f>
        <x:v>48</x:v>
      </x:c>
      <x:c r="I78" s="6"/>
    </x:row>
    <x:row r="79" spans="1:9" ht="22.5" customHeight="1">
      <x:c r="A79" s="3">
        <x:f t="shared" si="0"/>
        <x:v>64</x:v>
      </x:c>
      <x:c r="B79" s="4" t="s">
        <x:v>524</x:v>
      </x:c>
      <x:c r="C79" s="4" t="s">
        <x:v>57</x:v>
      </x:c>
      <x:c r="D79" s="7" t="s">
        <x:v>244</x:v>
      </x:c>
      <x:c r="E79" s="7" t="s">
        <x:v>269</x:v>
      </x:c>
      <x:c r="F79" s="7" t="s">
        <x:v>523</x:v>
      </x:c>
      <x:c r="G79" s="7"/>
      <x:c r="H79" s="5">
        <x:f>10*4*12</x:f>
        <x:v>480</x:v>
      </x:c>
      <x:c r="I79" s="6"/>
    </x:row>
    <x:row r="80" spans="1:9" ht="22.5" customHeight="1">
      <x:c r="A80" s="3">
        <x:f t="shared" si="0"/>
        <x:v>65</x:v>
      </x:c>
      <x:c r="B80" s="4" t="s">
        <x:v>524</x:v>
      </x:c>
      <x:c r="C80" s="4" t="s">
        <x:v>57</x:v>
      </x:c>
      <x:c r="D80" s="7" t="s">
        <x:v>470</x:v>
      </x:c>
      <x:c r="E80" s="7" t="s">
        <x:v>462</x:v>
      </x:c>
      <x:c r="F80" s="7" t="s">
        <x:v>523</x:v>
      </x:c>
      <x:c r="G80" s="7"/>
      <x:c r="H80" s="5">
        <x:f>4*4*12</x:f>
        <x:v>192</x:v>
      </x:c>
      <x:c r="I80" s="6"/>
    </x:row>
    <x:row r="81" spans="1:9" ht="22.5" customHeight="1">
      <x:c r="A81" s="3">
        <x:f t="shared" si="0"/>
        <x:v>66</x:v>
      </x:c>
      <x:c r="B81" s="4" t="s">
        <x:v>524</x:v>
      </x:c>
      <x:c r="C81" s="4" t="s">
        <x:v>57</x:v>
      </x:c>
      <x:c r="D81" s="4" t="s">
        <x:v>477</x:v>
      </x:c>
      <x:c r="E81" s="4" t="s">
        <x:v>462</x:v>
      </x:c>
      <x:c r="F81" s="4" t="s">
        <x:v>523</x:v>
      </x:c>
      <x:c r="G81" s="4"/>
      <x:c r="H81" s="5">
        <x:f>1*4*12</x:f>
        <x:v>48</x:v>
      </x:c>
      <x:c r="I81" s="6"/>
    </x:row>
    <x:row r="82" spans="1:9" ht="22.5" customHeight="1">
      <x:c r="A82" s="3">
        <x:f t="shared" si="0"/>
        <x:v>67</x:v>
      </x:c>
      <x:c r="B82" s="4" t="s">
        <x:v>524</x:v>
      </x:c>
      <x:c r="C82" s="4" t="s">
        <x:v>57</x:v>
      </x:c>
      <x:c r="D82" s="4" t="s">
        <x:v>446</x:v>
      </x:c>
      <x:c r="E82" s="4" t="s">
        <x:v>462</x:v>
      </x:c>
      <x:c r="F82" s="4" t="s">
        <x:v>523</x:v>
      </x:c>
      <x:c r="G82" s="4"/>
      <x:c r="H82" s="5">
        <x:f>1*4*12</x:f>
        <x:v>48</x:v>
      </x:c>
      <x:c r="I82" s="6"/>
    </x:row>
    <x:row r="83" spans="1:9" ht="22.5" customHeight="1">
      <x:c r="A83" s="3">
        <x:f t="shared" si="0"/>
        <x:v>68</x:v>
      </x:c>
      <x:c r="B83" s="4" t="s">
        <x:v>524</x:v>
      </x:c>
      <x:c r="C83" s="4" t="s">
        <x:v>57</x:v>
      </x:c>
      <x:c r="D83" s="7" t="s">
        <x:v>260</x:v>
      </x:c>
      <x:c r="E83" s="7" t="s">
        <x:v>438</x:v>
      </x:c>
      <x:c r="F83" s="7" t="s">
        <x:v>523</x:v>
      </x:c>
      <x:c r="G83" s="7"/>
      <x:c r="H83" s="5">
        <x:v>48</x:v>
      </x:c>
      <x:c r="I83" s="6"/>
    </x:row>
    <x:row r="84" spans="1:9" ht="22.5" customHeight="1">
      <x:c r="A84" s="3">
        <x:f t="shared" si="0"/>
        <x:v>69</x:v>
      </x:c>
      <x:c r="B84" s="4" t="s">
        <x:v>524</x:v>
      </x:c>
      <x:c r="C84" s="4" t="s">
        <x:v>57</x:v>
      </x:c>
      <x:c r="D84" s="7" t="s">
        <x:v>262</x:v>
      </x:c>
      <x:c r="E84" s="7" t="s">
        <x:v>462</x:v>
      </x:c>
      <x:c r="F84" s="7" t="s">
        <x:v>523</x:v>
      </x:c>
      <x:c r="G84" s="7"/>
      <x:c r="H84" s="5">
        <x:f>2*4*12</x:f>
        <x:v>96</x:v>
      </x:c>
      <x:c r="I84" s="6"/>
    </x:row>
    <x:row r="85" spans="1:9" ht="22.5" customHeight="1">
      <x:c r="A85" s="3">
        <x:f t="shared" si="0"/>
        <x:v>70</x:v>
      </x:c>
      <x:c r="B85" s="4" t="s">
        <x:v>524</x:v>
      </x:c>
      <x:c r="C85" s="4" t="s">
        <x:v>57</x:v>
      </x:c>
      <x:c r="D85" s="7" t="s">
        <x:v>300</x:v>
      </x:c>
      <x:c r="E85" s="7" t="s">
        <x:v>434</x:v>
      </x:c>
      <x:c r="F85" s="7" t="s">
        <x:v>43</x:v>
      </x:c>
      <x:c r="G85" s="7"/>
      <x:c r="H85" s="5">
        <x:f>2*4*12</x:f>
        <x:v>96</x:v>
      </x:c>
      <x:c r="I85" s="6"/>
    </x:row>
    <x:row r="86" spans="1:9" ht="22.5" customHeight="1">
      <x:c r="A86" s="3">
        <x:f t="shared" si="0"/>
        <x:v>71</x:v>
      </x:c>
      <x:c r="B86" s="4" t="s">
        <x:v>524</x:v>
      </x:c>
      <x:c r="C86" s="4" t="s">
        <x:v>318</x:v>
      </x:c>
      <x:c r="D86" s="7" t="s">
        <x:v>84</x:v>
      </x:c>
      <x:c r="E86" s="7" t="s">
        <x:v>429</x:v>
      </x:c>
      <x:c r="F86" s="7" t="s">
        <x:v>43</x:v>
      </x:c>
      <x:c r="G86" s="7"/>
      <x:c r="H86" s="5">
        <x:f>2*4*12</x:f>
        <x:v>96</x:v>
      </x:c>
      <x:c r="I86" s="6"/>
    </x:row>
    <x:row r="87" spans="1:9" ht="22.5" customHeight="1">
      <x:c r="A87" s="3">
        <x:f t="shared" si="0"/>
        <x:v>72</x:v>
      </x:c>
      <x:c r="B87" s="4" t="s">
        <x:v>524</x:v>
      </x:c>
      <x:c r="C87" s="4" t="s">
        <x:v>318</x:v>
      </x:c>
      <x:c r="D87" s="4" t="s">
        <x:v>352</x:v>
      </x:c>
      <x:c r="E87" s="4" t="s">
        <x:v>462</x:v>
      </x:c>
      <x:c r="F87" s="4" t="s">
        <x:v>523</x:v>
      </x:c>
      <x:c r="G87" s="4"/>
      <x:c r="H87" s="5">
        <x:v>48</x:v>
      </x:c>
      <x:c r="I87" s="6"/>
    </x:row>
    <x:row r="88" spans="1:9" ht="22.5" customHeight="1">
      <x:c r="A88" s="3">
        <x:f t="shared" si="0"/>
        <x:v>73</x:v>
      </x:c>
      <x:c r="B88" s="4" t="s">
        <x:v>524</x:v>
      </x:c>
      <x:c r="C88" s="4" t="s">
        <x:v>318</x:v>
      </x:c>
      <x:c r="D88" s="4" t="s">
        <x:v>86</x:v>
      </x:c>
      <x:c r="E88" s="4" t="s">
        <x:v>462</x:v>
      </x:c>
      <x:c r="F88" s="4" t="s">
        <x:v>523</x:v>
      </x:c>
      <x:c r="G88" s="4"/>
      <x:c r="H88" s="5">
        <x:v>48</x:v>
      </x:c>
      <x:c r="I88" s="6"/>
    </x:row>
    <x:row r="89" spans="1:9" ht="22.5" customHeight="1">
      <x:c r="A89" s="3">
        <x:f t="shared" si="0"/>
        <x:v>74</x:v>
      </x:c>
      <x:c r="B89" s="4" t="s">
        <x:v>524</x:v>
      </x:c>
      <x:c r="C89" s="4" t="s">
        <x:v>318</x:v>
      </x:c>
      <x:c r="D89" s="7" t="s">
        <x:v>270</x:v>
      </x:c>
      <x:c r="E89" s="7" t="s">
        <x:v>451</x:v>
      </x:c>
      <x:c r="F89" s="7" t="s">
        <x:v>35</x:v>
      </x:c>
      <x:c r="G89" s="7"/>
      <x:c r="H89" s="5">
        <x:v>24</x:v>
      </x:c>
      <x:c r="I89" s="6"/>
    </x:row>
    <x:row r="90" spans="1:9" ht="22.5" customHeight="1">
      <x:c r="A90" s="3">
        <x:f t="shared" si="0"/>
        <x:v>75</x:v>
      </x:c>
      <x:c r="B90" s="4" t="s">
        <x:v>524</x:v>
      </x:c>
      <x:c r="C90" s="4" t="s">
        <x:v>318</x:v>
      </x:c>
      <x:c r="D90" s="4" t="s">
        <x:v>264</x:v>
      </x:c>
      <x:c r="E90" s="4" t="s">
        <x:v>283</x:v>
      </x:c>
      <x:c r="F90" s="4" t="s">
        <x:v>523</x:v>
      </x:c>
      <x:c r="G90" s="4"/>
      <x:c r="H90" s="5">
        <x:f>3*4*12</x:f>
        <x:v>144</x:v>
      </x:c>
      <x:c r="I90" s="6"/>
    </x:row>
    <x:row r="91" spans="1:9" ht="22.5" customHeight="1">
      <x:c r="A91" s="3">
        <x:f t="shared" si="0"/>
        <x:v>76</x:v>
      </x:c>
      <x:c r="B91" s="4" t="s">
        <x:v>524</x:v>
      </x:c>
      <x:c r="C91" s="4" t="s">
        <x:v>318</x:v>
      </x:c>
      <x:c r="D91" s="7" t="s">
        <x:v>268</x:v>
      </x:c>
      <x:c r="E91" s="7" t="s">
        <x:v>462</x:v>
      </x:c>
      <x:c r="F91" s="7" t="s">
        <x:v>523</x:v>
      </x:c>
      <x:c r="G91" s="7"/>
      <x:c r="H91" s="5">
        <x:f>2*4*12</x:f>
        <x:v>96</x:v>
      </x:c>
      <x:c r="I91" s="6"/>
    </x:row>
    <x:row r="92" spans="1:9" ht="22.5" customHeight="1">
      <x:c r="A92" s="3">
        <x:f t="shared" si="0"/>
        <x:v>77</x:v>
      </x:c>
      <x:c r="B92" s="4" t="s">
        <x:v>524</x:v>
      </x:c>
      <x:c r="C92" s="4" t="s">
        <x:v>318</x:v>
      </x:c>
      <x:c r="D92" s="4" t="s">
        <x:v>278</x:v>
      </x:c>
      <x:c r="E92" s="4" t="s">
        <x:v>462</x:v>
      </x:c>
      <x:c r="F92" s="4" t="s">
        <x:v>523</x:v>
      </x:c>
      <x:c r="G92" s="4"/>
      <x:c r="H92" s="5">
        <x:v>48</x:v>
      </x:c>
      <x:c r="I92" s="6"/>
    </x:row>
    <x:row r="93" spans="1:9" ht="22.5" customHeight="1">
      <x:c r="A93" s="3">
        <x:f t="shared" si="0"/>
        <x:v>78</x:v>
      </x:c>
      <x:c r="B93" s="4" t="s">
        <x:v>524</x:v>
      </x:c>
      <x:c r="C93" s="4" t="s">
        <x:v>318</x:v>
      </x:c>
      <x:c r="D93" s="7" t="s">
        <x:v>320</x:v>
      </x:c>
      <x:c r="E93" s="7" t="s">
        <x:v>269</x:v>
      </x:c>
      <x:c r="F93" s="7" t="s">
        <x:v>523</x:v>
      </x:c>
      <x:c r="G93" s="7"/>
      <x:c r="H93" s="5">
        <x:f>3*4*12</x:f>
        <x:v>144</x:v>
      </x:c>
      <x:c r="I93" s="6"/>
    </x:row>
    <x:row r="94" spans="1:9" ht="22.5" customHeight="1">
      <x:c r="A94" s="3">
        <x:f t="shared" si="0"/>
        <x:v>79</x:v>
      </x:c>
      <x:c r="B94" s="4" t="s">
        <x:v>524</x:v>
      </x:c>
      <x:c r="C94" s="4" t="s">
        <x:v>318</x:v>
      </x:c>
      <x:c r="D94" s="7" t="s">
        <x:v>384</x:v>
      </x:c>
      <x:c r="E94" s="7" t="s">
        <x:v>282</x:v>
      </x:c>
      <x:c r="F94" s="7" t="s">
        <x:v>35</x:v>
      </x:c>
      <x:c r="G94" s="7"/>
      <x:c r="H94" s="5">
        <x:f>1*4*12</x:f>
        <x:v>48</x:v>
      </x:c>
      <x:c r="I94" s="6"/>
    </x:row>
    <x:row r="95" spans="1:9" ht="22.5" customHeight="1">
      <x:c r="A95" s="3">
        <x:f t="shared" si="0"/>
        <x:v>80</x:v>
      </x:c>
      <x:c r="B95" s="4" t="s">
        <x:v>524</x:v>
      </x:c>
      <x:c r="C95" s="4" t="s">
        <x:v>318</x:v>
      </x:c>
      <x:c r="D95" s="4" t="s">
        <x:v>314</x:v>
      </x:c>
      <x:c r="E95" s="4" t="s">
        <x:v>462</x:v>
      </x:c>
      <x:c r="F95" s="4" t="s">
        <x:v>523</x:v>
      </x:c>
      <x:c r="G95" s="4"/>
      <x:c r="H95" s="5">
        <x:f>2*4*12</x:f>
        <x:v>96</x:v>
      </x:c>
      <x:c r="I95" s="6"/>
    </x:row>
    <x:row r="96" spans="1:9" ht="22.5" customHeight="1">
      <x:c r="A96" s="3">
        <x:f t="shared" si="0"/>
        <x:v>81</x:v>
      </x:c>
      <x:c r="B96" s="4" t="s">
        <x:v>524</x:v>
      </x:c>
      <x:c r="C96" s="4" t="s">
        <x:v>318</x:v>
      </x:c>
      <x:c r="D96" s="7" t="s">
        <x:v>261</x:v>
      </x:c>
      <x:c r="E96" s="7" t="s">
        <x:v>462</x:v>
      </x:c>
      <x:c r="F96" s="7" t="s">
        <x:v>523</x:v>
      </x:c>
      <x:c r="G96" s="7"/>
      <x:c r="H96" s="5">
        <x:f>4*4*12</x:f>
        <x:v>192</x:v>
      </x:c>
      <x:c r="I96" s="6"/>
    </x:row>
    <x:row r="97" spans="1:9" ht="22.5" customHeight="1">
      <x:c r="A97" s="3">
        <x:f t="shared" si="0"/>
        <x:v>82</x:v>
      </x:c>
      <x:c r="B97" s="4" t="s">
        <x:v>524</x:v>
      </x:c>
      <x:c r="C97" s="4" t="s">
        <x:v>318</x:v>
      </x:c>
      <x:c r="D97" s="4" t="s">
        <x:v>310</x:v>
      </x:c>
      <x:c r="E97" s="4" t="s">
        <x:v>462</x:v>
      </x:c>
      <x:c r="F97" s="4" t="s">
        <x:v>523</x:v>
      </x:c>
      <x:c r="G97" s="4"/>
      <x:c r="H97" s="5">
        <x:f>4*12</x:f>
        <x:v>48</x:v>
      </x:c>
      <x:c r="I97" s="6"/>
    </x:row>
    <x:row r="98" spans="1:9" ht="22.5" customHeight="1">
      <x:c r="A98" s="3">
        <x:f t="shared" si="0"/>
        <x:v>83</x:v>
      </x:c>
      <x:c r="B98" s="4" t="s">
        <x:v>524</x:v>
      </x:c>
      <x:c r="C98" s="4" t="s">
        <x:v>318</x:v>
      </x:c>
      <x:c r="D98" s="7" t="s">
        <x:v>340</x:v>
      </x:c>
      <x:c r="E98" s="7" t="s">
        <x:v>259</x:v>
      </x:c>
      <x:c r="F98" s="7" t="s">
        <x:v>523</x:v>
      </x:c>
      <x:c r="G98" s="7"/>
      <x:c r="H98" s="5">
        <x:f>4*4*12</x:f>
        <x:v>192</x:v>
      </x:c>
      <x:c r="I98" s="6"/>
    </x:row>
    <x:row r="99" spans="1:9" ht="22.5" customHeight="1">
      <x:c r="A99" s="3">
        <x:f t="shared" si="0"/>
        <x:v>84</x:v>
      </x:c>
      <x:c r="B99" s="4" t="s">
        <x:v>524</x:v>
      </x:c>
      <x:c r="C99" s="4" t="s">
        <x:v>318</x:v>
      </x:c>
      <x:c r="D99" s="7" t="s">
        <x:v>315</x:v>
      </x:c>
      <x:c r="E99" s="7" t="s">
        <x:v>462</x:v>
      </x:c>
      <x:c r="F99" s="7" t="s">
        <x:v>523</x:v>
      </x:c>
      <x:c r="G99" s="7"/>
      <x:c r="H99" s="5">
        <x:f>4*4*12</x:f>
        <x:v>192</x:v>
      </x:c>
      <x:c r="I99" s="6"/>
    </x:row>
    <x:row r="100" spans="1:9" ht="22.5" customHeight="1">
      <x:c r="A100" s="3">
        <x:f t="shared" si="0"/>
        <x:v>85</x:v>
      </x:c>
      <x:c r="B100" s="4" t="s">
        <x:v>524</x:v>
      </x:c>
      <x:c r="C100" s="4" t="s">
        <x:v>318</x:v>
      </x:c>
      <x:c r="D100" s="4" t="s">
        <x:v>263</x:v>
      </x:c>
      <x:c r="E100" s="4" t="s">
        <x:v>462</x:v>
      </x:c>
      <x:c r="F100" s="4" t="s">
        <x:v>523</x:v>
      </x:c>
      <x:c r="G100" s="4"/>
      <x:c r="H100" s="5">
        <x:f>3*4*12</x:f>
        <x:v>144</x:v>
      </x:c>
      <x:c r="I100" s="6"/>
    </x:row>
    <x:row r="101" spans="1:9" ht="22.5" customHeight="1">
      <x:c r="A101" s="3">
        <x:f t="shared" si="0"/>
        <x:v>86</x:v>
      </x:c>
      <x:c r="B101" s="4" t="s">
        <x:v>524</x:v>
      </x:c>
      <x:c r="C101" s="4" t="s">
        <x:v>318</x:v>
      </x:c>
      <x:c r="D101" s="7" t="s">
        <x:v>302</x:v>
      </x:c>
      <x:c r="E101" s="7" t="s">
        <x:v>462</x:v>
      </x:c>
      <x:c r="F101" s="7" t="s">
        <x:v>523</x:v>
      </x:c>
      <x:c r="G101" s="7"/>
      <x:c r="H101" s="5">
        <x:f>4*4*12</x:f>
        <x:v>192</x:v>
      </x:c>
      <x:c r="I101" s="6"/>
    </x:row>
    <x:row r="102" spans="1:9" ht="22.5" customHeight="1">
      <x:c r="A102" s="3">
        <x:f t="shared" si="0"/>
        <x:v>87</x:v>
      </x:c>
      <x:c r="B102" s="4" t="s">
        <x:v>524</x:v>
      </x:c>
      <x:c r="C102" s="4" t="s">
        <x:v>318</x:v>
      </x:c>
      <x:c r="D102" s="4" t="s">
        <x:v>266</x:v>
      </x:c>
      <x:c r="E102" s="4" t="s">
        <x:v>462</x:v>
      </x:c>
      <x:c r="F102" s="4" t="s">
        <x:v>523</x:v>
      </x:c>
      <x:c r="G102" s="4"/>
      <x:c r="H102" s="5">
        <x:f>1*2*12</x:f>
        <x:v>24</x:v>
      </x:c>
      <x:c r="I102" s="6"/>
    </x:row>
    <x:row r="103" spans="1:9" ht="22.5" customHeight="1">
      <x:c r="A103" s="3">
        <x:f t="shared" si="0"/>
        <x:v>88</x:v>
      </x:c>
      <x:c r="B103" s="4" t="s">
        <x:v>524</x:v>
      </x:c>
      <x:c r="C103" s="4" t="s">
        <x:v>318</x:v>
      </x:c>
      <x:c r="D103" s="7" t="s">
        <x:v>265</x:v>
      </x:c>
      <x:c r="E103" s="7" t="s">
        <x:v>462</x:v>
      </x:c>
      <x:c r="F103" s="7" t="s">
        <x:v>523</x:v>
      </x:c>
      <x:c r="G103" s="7"/>
      <x:c r="H103" s="5">
        <x:f>4*4*12</x:f>
        <x:v>192</x:v>
      </x:c>
      <x:c r="I103" s="6"/>
    </x:row>
    <x:row r="104" spans="1:9" ht="22.5" customHeight="1">
      <x:c r="A104" s="3">
        <x:f t="shared" si="0"/>
        <x:v>89</x:v>
      </x:c>
      <x:c r="B104" s="4" t="s">
        <x:v>524</x:v>
      </x:c>
      <x:c r="C104" s="4" t="s">
        <x:v>318</x:v>
      </x:c>
      <x:c r="D104" s="4" t="s">
        <x:v>349</x:v>
      </x:c>
      <x:c r="E104" s="4" t="s">
        <x:v>462</x:v>
      </x:c>
      <x:c r="F104" s="4" t="s">
        <x:v>523</x:v>
      </x:c>
      <x:c r="G104" s="4"/>
      <x:c r="H104" s="5">
        <x:v>192</x:v>
      </x:c>
      <x:c r="I104" s="6"/>
    </x:row>
    <x:row r="105" spans="1:9" ht="22.5" customHeight="1">
      <x:c r="A105" s="3">
        <x:f t="shared" si="0"/>
        <x:v>90</x:v>
      </x:c>
      <x:c r="B105" s="4" t="s">
        <x:v>524</x:v>
      </x:c>
      <x:c r="C105" s="4" t="s">
        <x:v>318</x:v>
      </x:c>
      <x:c r="D105" s="4" t="s">
        <x:v>17</x:v>
      </x:c>
      <x:c r="E105" s="4" t="s">
        <x:v>344</x:v>
      </x:c>
      <x:c r="F105" s="4" t="s">
        <x:v>523</x:v>
      </x:c>
      <x:c r="G105" s="4"/>
      <x:c r="H105" s="5">
        <x:f>12*4*12</x:f>
        <x:v>576</x:v>
      </x:c>
      <x:c r="I105" s="6"/>
    </x:row>
    <x:row r="106" spans="1:9" ht="22.5" customHeight="1">
      <x:c r="A106" s="3">
        <x:f t="shared" si="0"/>
        <x:v>91</x:v>
      </x:c>
      <x:c r="B106" s="4" t="s">
        <x:v>524</x:v>
      </x:c>
      <x:c r="C106" s="4" t="s">
        <x:v>303</x:v>
      </x:c>
      <x:c r="D106" s="7" t="s">
        <x:v>280</x:v>
      </x:c>
      <x:c r="E106" s="7" t="s">
        <x:v>425</x:v>
      </x:c>
      <x:c r="F106" s="7" t="s">
        <x:v>43</x:v>
      </x:c>
      <x:c r="G106" s="7"/>
      <x:c r="H106" s="5">
        <x:f>2*4*12</x:f>
        <x:v>96</x:v>
      </x:c>
      <x:c r="I106" s="6"/>
    </x:row>
    <x:row r="107" spans="1:9" ht="22.5" customHeight="1">
      <x:c r="A107" s="3">
        <x:f t="shared" si="0"/>
        <x:v>92</x:v>
      </x:c>
      <x:c r="B107" s="4" t="s">
        <x:v>524</x:v>
      </x:c>
      <x:c r="C107" s="4" t="s">
        <x:v>55</x:v>
      </x:c>
      <x:c r="D107" s="7" t="s">
        <x:v>258</x:v>
      </x:c>
      <x:c r="E107" s="7" t="s">
        <x:v>71</x:v>
      </x:c>
      <x:c r="F107" s="7" t="s">
        <x:v>46</x:v>
      </x:c>
      <x:c r="G107" s="7"/>
      <x:c r="H107" s="5">
        <x:f>4*4*12</x:f>
        <x:v>192</x:v>
      </x:c>
      <x:c r="I107" s="6"/>
    </x:row>
    <x:row r="108" spans="1:9" ht="22.5" customHeight="1">
      <x:c r="A108" s="3">
        <x:f t="shared" si="0"/>
        <x:v>93</x:v>
      </x:c>
      <x:c r="B108" s="4" t="s">
        <x:v>524</x:v>
      </x:c>
      <x:c r="C108" s="4" t="s">
        <x:v>55</x:v>
      </x:c>
      <x:c r="D108" s="4" t="s">
        <x:v>347</x:v>
      </x:c>
      <x:c r="E108" s="4" t="s">
        <x:v>97</x:v>
      </x:c>
      <x:c r="F108" s="4" t="s">
        <x:v>46</x:v>
      </x:c>
      <x:c r="G108" s="4"/>
      <x:c r="H108" s="5">
        <x:f>6*4*12</x:f>
        <x:v>288</x:v>
      </x:c>
      <x:c r="I108" s="6"/>
    </x:row>
    <x:row r="109" spans="1:9" ht="22.5" customHeight="1">
      <x:c r="A109" s="3">
        <x:f t="shared" si="0"/>
        <x:v>94</x:v>
      </x:c>
      <x:c r="B109" s="4" t="s">
        <x:v>524</x:v>
      </x:c>
      <x:c r="C109" s="4" t="s">
        <x:v>316</x:v>
      </x:c>
      <x:c r="D109" s="7" t="s">
        <x:v>433</x:v>
      </x:c>
      <x:c r="E109" s="7" t="s">
        <x:v>462</x:v>
      </x:c>
      <x:c r="F109" s="7" t="s">
        <x:v>523</x:v>
      </x:c>
      <x:c r="G109" s="7"/>
      <x:c r="H109" s="5">
        <x:f>7*4*12</x:f>
        <x:v>336</x:v>
      </x:c>
      <x:c r="I109" s="6"/>
    </x:row>
    <x:row r="110" spans="1:9" ht="22.5" customHeight="1">
      <x:c r="A110" s="3">
        <x:f t="shared" si="0"/>
        <x:v>95</x:v>
      </x:c>
      <x:c r="B110" s="4" t="s">
        <x:v>524</x:v>
      </x:c>
      <x:c r="C110" s="4" t="s">
        <x:v>316</x:v>
      </x:c>
      <x:c r="D110" s="7" t="s">
        <x:v>333</x:v>
      </x:c>
      <x:c r="E110" s="7" t="s">
        <x:v>175</x:v>
      </x:c>
      <x:c r="F110" s="7" t="s">
        <x:v>523</x:v>
      </x:c>
      <x:c r="G110" s="7"/>
      <x:c r="H110" s="5">
        <x:f>15*4*12</x:f>
        <x:v>720</x:v>
      </x:c>
      <x:c r="I110" s="6"/>
    </x:row>
    <x:row r="111" spans="1:9" ht="22.5" customHeight="1">
      <x:c r="A111" s="3">
        <x:f t="shared" si="0"/>
        <x:v>96</x:v>
      </x:c>
      <x:c r="B111" s="4" t="s">
        <x:v>524</x:v>
      </x:c>
      <x:c r="C111" s="4" t="s">
        <x:v>316</x:v>
      </x:c>
      <x:c r="D111" s="7" t="s">
        <x:v>0</x:v>
      </x:c>
      <x:c r="E111" s="7" t="s">
        <x:v>269</x:v>
      </x:c>
      <x:c r="F111" s="7" t="s">
        <x:v>523</x:v>
      </x:c>
      <x:c r="G111" s="7"/>
      <x:c r="H111" s="5">
        <x:f>2*4*12</x:f>
        <x:v>96</x:v>
      </x:c>
      <x:c r="I111" s="6"/>
    </x:row>
    <x:row r="112" spans="1:9" ht="22.5" customHeight="1">
      <x:c r="A112" s="3">
        <x:f t="shared" si="0"/>
        <x:v>97</x:v>
      </x:c>
      <x:c r="B112" s="4" t="s">
        <x:v>524</x:v>
      </x:c>
      <x:c r="C112" s="4" t="s">
        <x:v>316</x:v>
      </x:c>
      <x:c r="D112" s="7" t="s">
        <x:v>533</x:v>
      </x:c>
      <x:c r="E112" s="7" t="s">
        <x:v>430</x:v>
      </x:c>
      <x:c r="F112" s="7" t="s">
        <x:v>523</x:v>
      </x:c>
      <x:c r="G112" s="7"/>
      <x:c r="H112" s="5">
        <x:f>2*5*12</x:f>
        <x:v>120</x:v>
      </x:c>
      <x:c r="I112" s="6"/>
    </x:row>
    <x:row r="113" spans="1:9" ht="22.5" customHeight="1">
      <x:c r="A113" s="3">
        <x:f t="shared" si="0"/>
        <x:v>98</x:v>
      </x:c>
      <x:c r="B113" s="4" t="s">
        <x:v>524</x:v>
      </x:c>
      <x:c r="C113" s="4" t="s">
        <x:v>316</x:v>
      </x:c>
      <x:c r="D113" s="4" t="s">
        <x:v>64</x:v>
      </x:c>
      <x:c r="E113" s="4" t="s">
        <x:v>414</x:v>
      </x:c>
      <x:c r="F113" s="4" t="s">
        <x:v>523</x:v>
      </x:c>
      <x:c r="G113" s="4"/>
      <x:c r="H113" s="5">
        <x:f>2*5*12</x:f>
        <x:v>120</x:v>
      </x:c>
      <x:c r="I113" s="6"/>
    </x:row>
    <x:row r="114" spans="1:9" ht="22.5" customHeight="1">
      <x:c r="A114" s="3">
        <x:f t="shared" si="0"/>
        <x:v>99</x:v>
      </x:c>
      <x:c r="B114" s="4" t="s">
        <x:v>524</x:v>
      </x:c>
      <x:c r="C114" s="4" t="s">
        <x:v>316</x:v>
      </x:c>
      <x:c r="D114" s="7" t="s">
        <x:v>539</x:v>
      </x:c>
      <x:c r="E114" s="7" t="s">
        <x:v>269</x:v>
      </x:c>
      <x:c r="F114" s="7" t="s">
        <x:v>523</x:v>
      </x:c>
      <x:c r="G114" s="7"/>
      <x:c r="H114" s="5">
        <x:f>15*5*12</x:f>
        <x:v>900</x:v>
      </x:c>
      <x:c r="I114" s="6"/>
    </x:row>
    <x:row r="115" spans="1:9" ht="22.5" customHeight="1">
      <x:c r="A115" s="3">
        <x:f t="shared" si="0"/>
        <x:v>100</x:v>
      </x:c>
      <x:c r="B115" s="4" t="s">
        <x:v>524</x:v>
      </x:c>
      <x:c r="C115" s="4" t="s">
        <x:v>316</x:v>
      </x:c>
      <x:c r="D115" s="4" t="s">
        <x:v>160</x:v>
      </x:c>
      <x:c r="E115" s="4" t="s">
        <x:v>101</x:v>
      </x:c>
      <x:c r="F115" s="4" t="s">
        <x:v>523</x:v>
      </x:c>
      <x:c r="G115" s="4"/>
      <x:c r="H115" s="5">
        <x:f>4*12</x:f>
        <x:v>48</x:v>
      </x:c>
      <x:c r="I115" s="6"/>
    </x:row>
    <x:row r="116" spans="1:9" ht="22.5" customHeight="1">
      <x:c r="A116" s="3">
        <x:f t="shared" si="0"/>
        <x:v>101</x:v>
      </x:c>
      <x:c r="B116" s="4" t="s">
        <x:v>524</x:v>
      </x:c>
      <x:c r="C116" s="4" t="s">
        <x:v>345</x:v>
      </x:c>
      <x:c r="D116" s="4" t="s">
        <x:v>329</x:v>
      </x:c>
      <x:c r="E116" s="4" t="s">
        <x:v>462</x:v>
      </x:c>
      <x:c r="F116" s="4" t="s">
        <x:v>523</x:v>
      </x:c>
      <x:c r="G116" s="4"/>
      <x:c r="H116" s="5">
        <x:v>24</x:v>
      </x:c>
      <x:c r="I116" s="6"/>
    </x:row>
    <x:row r="117" spans="1:9" ht="22.5" customHeight="1">
      <x:c r="A117" s="3">
        <x:f t="shared" si="0"/>
        <x:v>102</x:v>
      </x:c>
      <x:c r="B117" s="4" t="s">
        <x:v>53</x:v>
      </x:c>
      <x:c r="C117" s="4" t="s">
        <x:v>40</x:v>
      </x:c>
      <x:c r="D117" s="4" t="s">
        <x:v>275</x:v>
      </x:c>
      <x:c r="E117" s="4" t="s">
        <x:v>294</x:v>
      </x:c>
      <x:c r="F117" s="4" t="s">
        <x:v>523</x:v>
      </x:c>
      <x:c r="G117" s="4"/>
      <x:c r="H117" s="5">
        <x:f>10*4*12</x:f>
        <x:v>480</x:v>
      </x:c>
      <x:c r="I117" s="6"/>
    </x:row>
    <x:row r="118" spans="1:9" ht="22.5" customHeight="1">
      <x:c r="A118" s="3">
        <x:f t="shared" si="0"/>
        <x:v>103</x:v>
      </x:c>
      <x:c r="B118" s="4" t="s">
        <x:v>53</x:v>
      </x:c>
      <x:c r="C118" s="4" t="s">
        <x:v>40</x:v>
      </x:c>
      <x:c r="D118" s="7" t="s">
        <x:v>63</x:v>
      </x:c>
      <x:c r="E118" s="7" t="s">
        <x:v>523</x:v>
      </x:c>
      <x:c r="F118" s="7" t="s">
        <x:v>523</x:v>
      </x:c>
      <x:c r="G118" s="7"/>
      <x:c r="H118" s="5">
        <x:f>10*12</x:f>
        <x:v>120</x:v>
      </x:c>
      <x:c r="I118" s="6"/>
    </x:row>
    <x:row r="119" spans="1:9" ht="22.5" customHeight="1">
      <x:c r="A119" s="3">
        <x:f t="shared" si="0"/>
        <x:v>104</x:v>
      </x:c>
      <x:c r="B119" s="4" t="s">
        <x:v>53</x:v>
      </x:c>
      <x:c r="C119" s="4" t="s">
        <x:v>40</x:v>
      </x:c>
      <x:c r="D119" s="4" t="s">
        <x:v>61</x:v>
      </x:c>
      <x:c r="E119" s="4" t="s">
        <x:v>523</x:v>
      </x:c>
      <x:c r="F119" s="4" t="s">
        <x:v>523</x:v>
      </x:c>
      <x:c r="G119" s="4"/>
      <x:c r="H119" s="5">
        <x:v>480</x:v>
      </x:c>
      <x:c r="I119" s="6"/>
    </x:row>
    <x:row r="120" spans="1:9" ht="22.5" customHeight="1">
      <x:c r="A120" s="3">
        <x:f t="shared" si="0"/>
        <x:v>105</x:v>
      </x:c>
      <x:c r="B120" s="4" t="s">
        <x:v>53</x:v>
      </x:c>
      <x:c r="C120" s="4" t="s">
        <x:v>40</x:v>
      </x:c>
      <x:c r="D120" s="7" t="s">
        <x:v>60</x:v>
      </x:c>
      <x:c r="E120" s="7" t="s">
        <x:v>523</x:v>
      </x:c>
      <x:c r="F120" s="7" t="s">
        <x:v>523</x:v>
      </x:c>
      <x:c r="G120" s="7"/>
      <x:c r="H120" s="5">
        <x:v>480</x:v>
      </x:c>
      <x:c r="I120" s="6"/>
    </x:row>
    <x:row r="121" spans="1:9" ht="22.5" customHeight="1">
      <x:c r="A121" s="3">
        <x:f t="shared" si="0"/>
        <x:v>106</x:v>
      </x:c>
      <x:c r="B121" s="4" t="s">
        <x:v>53</x:v>
      </x:c>
      <x:c r="C121" s="4" t="s">
        <x:v>40</x:v>
      </x:c>
      <x:c r="D121" s="4" t="s">
        <x:v>11</x:v>
      </x:c>
      <x:c r="E121" s="4" t="s">
        <x:v>523</x:v>
      </x:c>
      <x:c r="F121" s="4" t="s">
        <x:v>523</x:v>
      </x:c>
      <x:c r="G121" s="4"/>
      <x:c r="H121" s="5">
        <x:f>8*12</x:f>
        <x:v>96</x:v>
      </x:c>
      <x:c r="I121" s="6"/>
    </x:row>
    <x:row r="122" spans="1:9" ht="22.5" customHeight="1">
      <x:c r="A122" s="3">
        <x:f t="shared" si="0"/>
        <x:v>107</x:v>
      </x:c>
      <x:c r="B122" s="4" t="s">
        <x:v>53</x:v>
      </x:c>
      <x:c r="C122" s="4" t="s">
        <x:v>40</x:v>
      </x:c>
      <x:c r="D122" s="4" t="s">
        <x:v>573</x:v>
      </x:c>
      <x:c r="E122" s="4" t="s">
        <x:v>523</x:v>
      </x:c>
      <x:c r="F122" s="4" t="s">
        <x:v>523</x:v>
      </x:c>
      <x:c r="G122" s="4"/>
      <x:c r="H122" s="5">
        <x:f>10*7*4*12</x:f>
        <x:v>3360</x:v>
      </x:c>
      <x:c r="I122" s="6"/>
    </x:row>
    <x:row r="123" spans="1:9" ht="22.5" customHeight="1">
      <x:c r="A123" s="3">
        <x:f t="shared" si="0"/>
        <x:v>108</x:v>
      </x:c>
      <x:c r="B123" s="4" t="s">
        <x:v>53</x:v>
      </x:c>
      <x:c r="C123" s="4" t="s">
        <x:v>323</x:v>
      </x:c>
      <x:c r="D123" s="7" t="s">
        <x:v>273</x:v>
      </x:c>
      <x:c r="E123" s="7" t="s">
        <x:v>225</x:v>
      </x:c>
      <x:c r="F123" s="7" t="s">
        <x:v>43</x:v>
      </x:c>
      <x:c r="G123" s="7"/>
      <x:c r="H123" s="5">
        <x:v>24</x:v>
      </x:c>
      <x:c r="I123" s="6"/>
    </x:row>
    <x:row r="124" spans="1:9" ht="22.5" customHeight="1">
      <x:c r="A124" s="3">
        <x:f t="shared" si="0"/>
        <x:v>109</x:v>
      </x:c>
      <x:c r="B124" s="4" t="s">
        <x:v>53</x:v>
      </x:c>
      <x:c r="C124" s="4" t="s">
        <x:v>323</x:v>
      </x:c>
      <x:c r="D124" s="7" t="s">
        <x:v>5</x:v>
      </x:c>
      <x:c r="E124" s="7" t="s">
        <x:v>222</x:v>
      </x:c>
      <x:c r="F124" s="7" t="s">
        <x:v>43</x:v>
      </x:c>
      <x:c r="G124" s="7"/>
      <x:c r="H124" s="5">
        <x:v>120</x:v>
      </x:c>
      <x:c r="I124" s="6"/>
    </x:row>
    <x:row r="125" spans="1:9" ht="22.5" customHeight="1">
      <x:c r="A125" s="3">
        <x:f t="shared" si="0"/>
        <x:v>110</x:v>
      </x:c>
      <x:c r="B125" s="4" t="s">
        <x:v>53</x:v>
      </x:c>
      <x:c r="C125" s="4" t="s">
        <x:v>323</x:v>
      </x:c>
      <x:c r="D125" s="4" t="s">
        <x:v>548</x:v>
      </x:c>
      <x:c r="E125" s="4" t="s">
        <x:v>222</x:v>
      </x:c>
      <x:c r="F125" s="4" t="s">
        <x:v>43</x:v>
      </x:c>
      <x:c r="G125" s="4"/>
      <x:c r="H125" s="5">
        <x:v>120</x:v>
      </x:c>
      <x:c r="I125" s="6"/>
    </x:row>
    <x:row r="126" spans="1:9" ht="22.5" customHeight="1">
      <x:c r="A126" s="3">
        <x:f t="shared" si="0"/>
        <x:v>111</x:v>
      </x:c>
      <x:c r="B126" s="4" t="s">
        <x:v>53</x:v>
      </x:c>
      <x:c r="C126" s="4" t="s">
        <x:v>323</x:v>
      </x:c>
      <x:c r="D126" s="7" t="s">
        <x:v>568</x:v>
      </x:c>
      <x:c r="E126" s="7" t="s">
        <x:v>222</x:v>
      </x:c>
      <x:c r="F126" s="7" t="s">
        <x:v>43</x:v>
      </x:c>
      <x:c r="G126" s="7"/>
      <x:c r="H126" s="5">
        <x:v>120</x:v>
      </x:c>
      <x:c r="I126" s="6"/>
    </x:row>
    <x:row r="127" spans="1:9" ht="22.5" customHeight="1">
      <x:c r="A127" s="3">
        <x:f t="shared" si="0"/>
        <x:v>112</x:v>
      </x:c>
      <x:c r="B127" s="4" t="s">
        <x:v>53</x:v>
      </x:c>
      <x:c r="C127" s="4" t="s">
        <x:v>48</x:v>
      </x:c>
      <x:c r="D127" s="4" t="s">
        <x:v>83</x:v>
      </x:c>
      <x:c r="E127" s="4" t="s">
        <x:v>52</x:v>
      </x:c>
      <x:c r="F127" s="4" t="s">
        <x:v>43</x:v>
      </x:c>
      <x:c r="G127" s="4"/>
      <x:c r="H127" s="5">
        <x:f>2*4*12</x:f>
        <x:v>96</x:v>
      </x:c>
      <x:c r="I127" s="6"/>
    </x:row>
    <x:row r="128" spans="1:9" ht="22.5" customHeight="1">
      <x:c r="A128" s="3">
        <x:f t="shared" si="0"/>
        <x:v>113</x:v>
      </x:c>
      <x:c r="B128" s="4" t="s">
        <x:v>53</x:v>
      </x:c>
      <x:c r="C128" s="4" t="s">
        <x:v>48</x:v>
      </x:c>
      <x:c r="D128" s="7" t="s">
        <x:v>91</x:v>
      </x:c>
      <x:c r="E128" s="7" t="s">
        <x:v>225</x:v>
      </x:c>
      <x:c r="F128" s="7" t="s">
        <x:v>43</x:v>
      </x:c>
      <x:c r="G128" s="7"/>
      <x:c r="H128" s="5">
        <x:f>3*5*12</x:f>
        <x:v>180</x:v>
      </x:c>
      <x:c r="I128" s="6"/>
    </x:row>
    <x:row r="129" spans="1:9" ht="22.5" customHeight="1">
      <x:c r="A129" s="3">
        <x:f t="shared" si="0"/>
        <x:v>114</x:v>
      </x:c>
      <x:c r="B129" s="4" t="s">
        <x:v>53</x:v>
      </x:c>
      <x:c r="C129" s="4" t="s">
        <x:v>48</x:v>
      </x:c>
      <x:c r="D129" s="4" t="s">
        <x:v>385</x:v>
      </x:c>
      <x:c r="E129" s="4" t="s">
        <x:v>225</x:v>
      </x:c>
      <x:c r="F129" s="4" t="s">
        <x:v>43</x:v>
      </x:c>
      <x:c r="G129" s="4"/>
      <x:c r="H129" s="5">
        <x:f>2*4*12</x:f>
        <x:v>96</x:v>
      </x:c>
      <x:c r="I129" s="6"/>
    </x:row>
    <x:row r="130" spans="1:9" ht="22.5" customHeight="1">
      <x:c r="A130" s="3">
        <x:f t="shared" si="0"/>
        <x:v>115</x:v>
      </x:c>
      <x:c r="B130" s="4" t="s">
        <x:v>53</x:v>
      </x:c>
      <x:c r="C130" s="4" t="s">
        <x:v>48</x:v>
      </x:c>
      <x:c r="D130" s="7" t="s">
        <x:v>272</x:v>
      </x:c>
      <x:c r="E130" s="7" t="s">
        <x:v>277</x:v>
      </x:c>
      <x:c r="F130" s="7" t="s">
        <x:v>46</x:v>
      </x:c>
      <x:c r="G130" s="7"/>
      <x:c r="H130" s="5">
        <x:f>4*12</x:f>
        <x:v>48</x:v>
      </x:c>
      <x:c r="I130" s="6"/>
    </x:row>
    <x:row r="131" spans="1:9" ht="22.5" customHeight="1">
      <x:c r="A131" s="3">
        <x:f t="shared" si="0"/>
        <x:v>116</x:v>
      </x:c>
      <x:c r="B131" s="4" t="s">
        <x:v>53</x:v>
      </x:c>
      <x:c r="C131" s="4" t="s">
        <x:v>48</x:v>
      </x:c>
      <x:c r="D131" s="4" t="s">
        <x:v>102</x:v>
      </x:c>
      <x:c r="E131" s="4" t="s">
        <x:v>456</x:v>
      </x:c>
      <x:c r="F131" s="4" t="s">
        <x:v>46</x:v>
      </x:c>
      <x:c r="G131" s="4"/>
      <x:c r="H131" s="5">
        <x:f>2*12</x:f>
        <x:v>24</x:v>
      </x:c>
      <x:c r="I131" s="6"/>
    </x:row>
    <x:row r="132" spans="1:9" ht="22.5" customHeight="1">
      <x:c r="A132" s="3">
        <x:f t="shared" si="0"/>
        <x:v>117</x:v>
      </x:c>
      <x:c r="B132" s="4" t="s">
        <x:v>53</x:v>
      </x:c>
      <x:c r="C132" s="4" t="s">
        <x:v>48</x:v>
      </x:c>
      <x:c r="D132" s="7" t="s">
        <x:v>99</x:v>
      </x:c>
      <x:c r="E132" s="7" t="s">
        <x:v>413</x:v>
      </x:c>
      <x:c r="F132" s="7" t="s">
        <x:v>46</x:v>
      </x:c>
      <x:c r="G132" s="7"/>
      <x:c r="H132" s="5">
        <x:v>48</x:v>
      </x:c>
      <x:c r="I132" s="6"/>
    </x:row>
    <x:row r="133" spans="1:9" ht="22.5" customHeight="1">
      <x:c r="A133" s="3">
        <x:f t="shared" si="0"/>
        <x:v>118</x:v>
      </x:c>
      <x:c r="B133" s="4" t="s">
        <x:v>53</x:v>
      </x:c>
      <x:c r="C133" s="4" t="s">
        <x:v>49</x:v>
      </x:c>
      <x:c r="D133" s="7" t="s">
        <x:v>173</x:v>
      </x:c>
      <x:c r="E133" s="7" t="s">
        <x:v>222</x:v>
      </x:c>
      <x:c r="F133" s="7" t="s">
        <x:v>43</x:v>
      </x:c>
      <x:c r="G133" s="7"/>
      <x:c r="H133" s="5">
        <x:v>48</x:v>
      </x:c>
      <x:c r="I133" s="6"/>
    </x:row>
    <x:row r="134" spans="1:9" ht="22.5" customHeight="1">
      <x:c r="A134" s="3">
        <x:f t="shared" si="0"/>
        <x:v>119</x:v>
      </x:c>
      <x:c r="B134" s="4" t="s">
        <x:v>53</x:v>
      </x:c>
      <x:c r="C134" s="4" t="s">
        <x:v>49</x:v>
      </x:c>
      <x:c r="D134" s="7" t="s">
        <x:v>415</x:v>
      </x:c>
      <x:c r="E134" s="7" t="s">
        <x:v>284</x:v>
      </x:c>
      <x:c r="F134" s="7" t="s">
        <x:v>46</x:v>
      </x:c>
      <x:c r="G134" s="7"/>
      <x:c r="H134" s="5">
        <x:f>8*12</x:f>
        <x:v>96</x:v>
      </x:c>
      <x:c r="I134" s="6"/>
    </x:row>
    <x:row r="135" spans="1:9" ht="22.5" customHeight="1">
      <x:c r="A135" s="3">
        <x:f t="shared" si="0"/>
        <x:v>120</x:v>
      </x:c>
      <x:c r="B135" s="4" t="s">
        <x:v>53</x:v>
      </x:c>
      <x:c r="C135" s="4" t="s">
        <x:v>49</x:v>
      </x:c>
      <x:c r="D135" s="7" t="s">
        <x:v>281</x:v>
      </x:c>
      <x:c r="E135" s="7" t="s">
        <x:v>456</x:v>
      </x:c>
      <x:c r="F135" s="7" t="s">
        <x:v>46</x:v>
      </x:c>
      <x:c r="G135" s="7"/>
      <x:c r="H135" s="5">
        <x:v>24</x:v>
      </x:c>
      <x:c r="I135" s="6"/>
    </x:row>
    <x:row r="136" spans="1:9" ht="22.5" customHeight="1">
      <x:c r="A136" s="3">
        <x:f t="shared" si="0"/>
        <x:v>121</x:v>
      </x:c>
      <x:c r="B136" s="4" t="s">
        <x:v>53</x:v>
      </x:c>
      <x:c r="C136" s="4" t="s">
        <x:v>49</x:v>
      </x:c>
      <x:c r="D136" s="4" t="s">
        <x:v>279</x:v>
      </x:c>
      <x:c r="E136" s="4" t="s">
        <x:v>225</x:v>
      </x:c>
      <x:c r="F136" s="4" t="s">
        <x:v>43</x:v>
      </x:c>
      <x:c r="G136" s="4"/>
      <x:c r="H136" s="5">
        <x:f>2*4*12</x:f>
        <x:v>96</x:v>
      </x:c>
      <x:c r="I136" s="6"/>
    </x:row>
    <x:row r="137" spans="1:9" ht="22.5" customHeight="1">
      <x:c r="A137" s="3">
        <x:f t="shared" si="0"/>
        <x:v>122</x:v>
      </x:c>
      <x:c r="B137" s="4" t="s">
        <x:v>53</x:v>
      </x:c>
      <x:c r="C137" s="4" t="s">
        <x:v>49</x:v>
      </x:c>
      <x:c r="D137" s="7" t="s">
        <x:v>546</x:v>
      </x:c>
      <x:c r="E137" s="7" t="s">
        <x:v>222</x:v>
      </x:c>
      <x:c r="F137" s="7" t="s">
        <x:v>43</x:v>
      </x:c>
      <x:c r="G137" s="7"/>
      <x:c r="H137" s="5">
        <x:v>96</x:v>
      </x:c>
      <x:c r="I137" s="6"/>
    </x:row>
    <x:row r="138" spans="1:9" ht="22.5" customHeight="1">
      <x:c r="A138" s="3">
        <x:f t="shared" si="0"/>
        <x:v>123</x:v>
      </x:c>
      <x:c r="B138" s="4" t="s">
        <x:v>53</x:v>
      </x:c>
      <x:c r="C138" s="4" t="s">
        <x:v>49</x:v>
      </x:c>
      <x:c r="D138" s="4" t="s">
        <x:v>567</x:v>
      </x:c>
      <x:c r="E138" s="4" t="s">
        <x:v>222</x:v>
      </x:c>
      <x:c r="F138" s="4" t="s">
        <x:v>43</x:v>
      </x:c>
      <x:c r="G138" s="4"/>
      <x:c r="H138" s="5">
        <x:v>96</x:v>
      </x:c>
      <x:c r="I138" s="6"/>
    </x:row>
    <x:row r="139" spans="1:9" ht="22.5" customHeight="1">
      <x:c r="A139" s="3">
        <x:f t="shared" si="0"/>
        <x:v>124</x:v>
      </x:c>
      <x:c r="B139" s="4" t="s">
        <x:v>53</x:v>
      </x:c>
      <x:c r="C139" s="4" t="s">
        <x:v>49</x:v>
      </x:c>
      <x:c r="D139" s="7" t="s">
        <x:v>552</x:v>
      </x:c>
      <x:c r="E139" s="7" t="s">
        <x:v>479</x:v>
      </x:c>
      <x:c r="F139" s="7" t="s">
        <x:v>46</x:v>
      </x:c>
      <x:c r="G139" s="7"/>
      <x:c r="H139" s="5">
        <x:f>3*4*12</x:f>
        <x:v>144</x:v>
      </x:c>
      <x:c r="I139" s="6"/>
    </x:row>
    <x:row r="140" spans="1:9" ht="22.5" customHeight="1">
      <x:c r="A140" s="3">
        <x:f t="shared" si="0"/>
        <x:v>125</x:v>
      </x:c>
      <x:c r="B140" s="4" t="s">
        <x:v>53</x:v>
      </x:c>
      <x:c r="C140" s="4" t="s">
        <x:v>58</x:v>
      </x:c>
      <x:c r="D140" s="7" t="s">
        <x:v>423</x:v>
      </x:c>
      <x:c r="E140" s="7" t="s">
        <x:v>225</x:v>
      </x:c>
      <x:c r="F140" s="7" t="s">
        <x:v>43</x:v>
      </x:c>
      <x:c r="G140" s="7"/>
      <x:c r="H140" s="5">
        <x:v>48</x:v>
      </x:c>
      <x:c r="I140" s="6"/>
    </x:row>
    <x:row r="141" spans="1:9" ht="22.5" customHeight="1">
      <x:c r="A141" s="3">
        <x:f t="shared" si="0"/>
        <x:v>126</x:v>
      </x:c>
      <x:c r="B141" s="4" t="s">
        <x:v>53</x:v>
      </x:c>
      <x:c r="C141" s="4" t="s">
        <x:v>58</x:v>
      </x:c>
      <x:c r="D141" s="4" t="s">
        <x:v>285</x:v>
      </x:c>
      <x:c r="E141" s="4" t="s">
        <x:v>37</x:v>
      </x:c>
      <x:c r="F141" s="4" t="s">
        <x:v>43</x:v>
      </x:c>
      <x:c r="G141" s="4"/>
      <x:c r="H141" s="5">
        <x:f>7*2*12</x:f>
        <x:v>168</x:v>
      </x:c>
      <x:c r="I141" s="6"/>
    </x:row>
    <x:row r="142" spans="1:9" ht="22.5" customHeight="1">
      <x:c r="A142" s="3">
        <x:f t="shared" si="0"/>
        <x:v>127</x:v>
      </x:c>
      <x:c r="B142" s="4" t="s">
        <x:v>53</x:v>
      </x:c>
      <x:c r="C142" s="4" t="s">
        <x:v>58</x:v>
      </x:c>
      <x:c r="D142" s="7" t="s">
        <x:v>98</x:v>
      </x:c>
      <x:c r="E142" s="7" t="s">
        <x:v>225</x:v>
      </x:c>
      <x:c r="F142" s="7" t="s">
        <x:v>43</x:v>
      </x:c>
      <x:c r="G142" s="7"/>
      <x:c r="H142" s="5">
        <x:f>5*2*5*12</x:f>
        <x:v>600</x:v>
      </x:c>
      <x:c r="I142" s="6"/>
    </x:row>
    <x:row r="143" spans="1:9" ht="22.5" customHeight="1">
      <x:c r="A143" s="3">
        <x:f t="shared" si="0"/>
        <x:v>128</x:v>
      </x:c>
      <x:c r="B143" s="4" t="s">
        <x:v>53</x:v>
      </x:c>
      <x:c r="C143" s="4" t="s">
        <x:v>58</x:v>
      </x:c>
      <x:c r="D143" s="4" t="s">
        <x:v>287</x:v>
      </x:c>
      <x:c r="E143" s="4" t="s">
        <x:v>222</x:v>
      </x:c>
      <x:c r="F143" s="4" t="s">
        <x:v>43</x:v>
      </x:c>
      <x:c r="G143" s="4"/>
      <x:c r="H143" s="5">
        <x:f>4*2*5*12</x:f>
        <x:v>480</x:v>
      </x:c>
      <x:c r="I143" s="6"/>
    </x:row>
    <x:row r="144" spans="1:9" ht="22.5" customHeight="1">
      <x:c r="A144" s="3">
        <x:f t="shared" si="0"/>
        <x:v>129</x:v>
      </x:c>
      <x:c r="B144" s="4" t="s">
        <x:v>53</x:v>
      </x:c>
      <x:c r="C144" s="4" t="s">
        <x:v>58</x:v>
      </x:c>
      <x:c r="D144" s="7" t="s">
        <x:v>535</x:v>
      </x:c>
      <x:c r="E144" s="7" t="s">
        <x:v>222</x:v>
      </x:c>
      <x:c r="F144" s="7" t="s">
        <x:v>43</x:v>
      </x:c>
      <x:c r="G144" s="7"/>
      <x:c r="H144" s="5">
        <x:f>3*2*5*12</x:f>
        <x:v>360</x:v>
      </x:c>
      <x:c r="I144" s="6"/>
    </x:row>
    <x:row r="145" spans="1:9" ht="22.5" customHeight="1">
      <x:c r="A145" s="3">
        <x:f t="shared" si="0"/>
        <x:v>130</x:v>
      </x:c>
      <x:c r="B145" s="4" t="s">
        <x:v>324</x:v>
      </x:c>
      <x:c r="C145" s="4" t="s">
        <x:v>47</x:v>
      </x:c>
      <x:c r="D145" s="7" t="s">
        <x:v>289</x:v>
      </x:c>
      <x:c r="E145" s="7" t="s">
        <x:v>325</x:v>
      </x:c>
      <x:c r="F145" s="7" t="s">
        <x:v>523</x:v>
      </x:c>
      <x:c r="G145" s="7"/>
      <x:c r="H145" s="5">
        <x:f>2*2*12</x:f>
        <x:v>48</x:v>
      </x:c>
      <x:c r="I145" s="6"/>
    </x:row>
    <x:row r="146" spans="1:9" ht="22.5" customHeight="1">
      <x:c r="A146" s="3">
        <x:f t="shared" si="0"/>
        <x:v>131</x:v>
      </x:c>
      <x:c r="B146" s="4" t="s">
        <x:v>324</x:v>
      </x:c>
      <x:c r="C146" s="4" t="s">
        <x:v>47</x:v>
      </x:c>
      <x:c r="D146" s="4" t="s">
        <x:v>292</x:v>
      </x:c>
      <x:c r="E146" s="4" t="s">
        <x:v>234</x:v>
      </x:c>
      <x:c r="F146" s="4" t="s">
        <x:v>43</x:v>
      </x:c>
      <x:c r="G146" s="4"/>
      <x:c r="H146" s="5">
        <x:f>2*5*12</x:f>
        <x:v>120</x:v>
      </x:c>
      <x:c r="I146" s="6"/>
    </x:row>
    <x:row r="147" spans="1:9" ht="22.5" customHeight="1">
      <x:c r="A147" s="3">
        <x:f t="shared" si="0"/>
        <x:v>132</x:v>
      </x:c>
      <x:c r="B147" s="4" t="s">
        <x:v>324</x:v>
      </x:c>
      <x:c r="C147" s="4" t="s">
        <x:v>47</x:v>
      </x:c>
      <x:c r="D147" s="4" t="s">
        <x:v>439</x:v>
      </x:c>
      <x:c r="E147" s="4" t="s">
        <x:v>452</x:v>
      </x:c>
      <x:c r="F147" s="4" t="s">
        <x:v>43</x:v>
      </x:c>
      <x:c r="G147" s="4"/>
      <x:c r="H147" s="5">
        <x:f>2*5*12</x:f>
        <x:v>120</x:v>
      </x:c>
      <x:c r="I147" s="6"/>
    </x:row>
    <x:row r="148" spans="1:9" ht="22.5" customHeight="1">
      <x:c r="A148" s="3">
        <x:f t="shared" si="0"/>
        <x:v>133</x:v>
      </x:c>
      <x:c r="B148" s="4" t="s">
        <x:v>324</x:v>
      </x:c>
      <x:c r="C148" s="4" t="s">
        <x:v>321</x:v>
      </x:c>
      <x:c r="D148" s="4" t="s">
        <x:v>403</x:v>
      </x:c>
      <x:c r="E148" s="4" t="s">
        <x:v>89</x:v>
      </x:c>
      <x:c r="F148" s="4" t="s">
        <x:v>43</x:v>
      </x:c>
      <x:c r="G148" s="4"/>
      <x:c r="H148" s="5">
        <x:f>8*1*12</x:f>
        <x:v>96</x:v>
      </x:c>
      <x:c r="I148" s="6"/>
    </x:row>
    <x:row r="149" spans="1:9" ht="22.5" customHeight="1">
      <x:c r="A149" s="3">
        <x:f t="shared" si="0"/>
        <x:v>134</x:v>
      </x:c>
      <x:c r="B149" s="4" t="s">
        <x:v>324</x:v>
      </x:c>
      <x:c r="C149" s="4" t="s">
        <x:v>321</x:v>
      </x:c>
      <x:c r="D149" s="7" t="s">
        <x:v>286</x:v>
      </x:c>
      <x:c r="E149" s="7" t="s">
        <x:v>395</x:v>
      </x:c>
      <x:c r="F149" s="7" t="s">
        <x:v>43</x:v>
      </x:c>
      <x:c r="G149" s="7"/>
      <x:c r="H149" s="5">
        <x:v>96</x:v>
      </x:c>
      <x:c r="I149" s="6"/>
    </x:row>
    <x:row r="150" spans="1:9" ht="22.5" customHeight="1">
      <x:c r="A150" s="3">
        <x:f t="shared" si="0"/>
        <x:v>135</x:v>
      </x:c>
      <x:c r="B150" s="4" t="s">
        <x:v>324</x:v>
      </x:c>
      <x:c r="C150" s="4" t="s">
        <x:v>321</x:v>
      </x:c>
      <x:c r="D150" s="7" t="s">
        <x:v>69</x:v>
      </x:c>
      <x:c r="E150" s="8" t="s">
        <x:v>110</x:v>
      </x:c>
      <x:c r="F150" s="8" t="s">
        <x:v>43</x:v>
      </x:c>
      <x:c r="G150" s="8"/>
      <x:c r="H150" s="5">
        <x:f>8*2*12</x:f>
        <x:v>192</x:v>
      </x:c>
      <x:c r="I150" s="6"/>
    </x:row>
    <x:row r="151" spans="1:9" ht="22.5" customHeight="1">
      <x:c r="A151" s="3">
        <x:f t="shared" si="0"/>
        <x:v>136</x:v>
      </x:c>
      <x:c r="B151" s="4" t="s">
        <x:v>324</x:v>
      </x:c>
      <x:c r="C151" s="4" t="s">
        <x:v>321</x:v>
      </x:c>
      <x:c r="D151" s="7" t="s">
        <x:v>68</x:v>
      </x:c>
      <x:c r="E151" s="8" t="s">
        <x:v>72</x:v>
      </x:c>
      <x:c r="F151" s="8" t="s">
        <x:v>43</x:v>
      </x:c>
      <x:c r="G151" s="8"/>
      <x:c r="H151" s="5">
        <x:f>8*12</x:f>
        <x:v>96</x:v>
      </x:c>
      <x:c r="I151" s="6"/>
    </x:row>
    <x:row r="152" spans="1:9" ht="22.5" customHeight="1">
      <x:c r="A152" s="3">
        <x:f t="shared" si="0"/>
        <x:v>137</x:v>
      </x:c>
      <x:c r="B152" s="4" t="s">
        <x:v>324</x:v>
      </x:c>
      <x:c r="C152" s="4" t="s">
        <x:v>330</x:v>
      </x:c>
      <x:c r="D152" s="4" t="s">
        <x:v>288</x:v>
      </x:c>
      <x:c r="E152" s="4" t="s">
        <x:v>297</x:v>
      </x:c>
      <x:c r="F152" s="4" t="s">
        <x:v>46</x:v>
      </x:c>
      <x:c r="G152" s="4"/>
      <x:c r="H152" s="5">
        <x:f>4*3*12</x:f>
        <x:v>144</x:v>
      </x:c>
      <x:c r="I152" s="6"/>
    </x:row>
    <x:row r="153" spans="1:9" ht="22.5" customHeight="1">
      <x:c r="A153" s="3">
        <x:f t="shared" si="0"/>
        <x:v>138</x:v>
      </x:c>
      <x:c r="B153" s="4" t="s">
        <x:v>324</x:v>
      </x:c>
      <x:c r="C153" s="4" t="s">
        <x:v>330</x:v>
      </x:c>
      <x:c r="D153" s="7" t="s">
        <x:v>437</x:v>
      </x:c>
      <x:c r="E153" s="7" t="s">
        <x:v>291</x:v>
      </x:c>
      <x:c r="F153" s="7" t="s">
        <x:v>46</x:v>
      </x:c>
      <x:c r="G153" s="7"/>
      <x:c r="H153" s="5">
        <x:f>5*2*12</x:f>
        <x:v>120</x:v>
      </x:c>
      <x:c r="I153" s="6"/>
    </x:row>
    <x:row r="154" spans="1:9" ht="22.5" customHeight="1">
      <x:c r="A154" s="3">
        <x:f t="shared" si="0"/>
        <x:v>139</x:v>
      </x:c>
      <x:c r="B154" s="4" t="s">
        <x:v>324</x:v>
      </x:c>
      <x:c r="C154" s="4" t="s">
        <x:v>330</x:v>
      </x:c>
      <x:c r="D154" s="4" t="s">
        <x:v>293</x:v>
      </x:c>
      <x:c r="E154" s="4" t="s">
        <x:v>297</x:v>
      </x:c>
      <x:c r="F154" s="4" t="s">
        <x:v>46</x:v>
      </x:c>
      <x:c r="G154" s="4"/>
      <x:c r="H154" s="5">
        <x:v>144</x:v>
      </x:c>
      <x:c r="I154" s="6"/>
    </x:row>
    <x:row r="155" spans="1:9" ht="22.5" customHeight="1">
      <x:c r="A155" s="3">
        <x:f t="shared" si="0"/>
        <x:v>140</x:v>
      </x:c>
      <x:c r="B155" s="4" t="s">
        <x:v>324</x:v>
      </x:c>
      <x:c r="C155" s="4" t="s">
        <x:v>330</x:v>
      </x:c>
      <x:c r="D155" s="4" t="s">
        <x:v>290</x:v>
      </x:c>
      <x:c r="E155" s="4" t="s">
        <x:v>296</x:v>
      </x:c>
      <x:c r="F155" s="4" t="s">
        <x:v>46</x:v>
      </x:c>
      <x:c r="G155" s="4"/>
      <x:c r="H155" s="5">
        <x:f>8*2*12</x:f>
        <x:v>192</x:v>
      </x:c>
      <x:c r="I155" s="6"/>
    </x:row>
    <x:row r="156" spans="1:9" ht="22.5" customHeight="1">
      <x:c r="A156" s="3">
        <x:f t="shared" si="0"/>
        <x:v>141</x:v>
      </x:c>
      <x:c r="B156" s="4" t="s">
        <x:v>324</x:v>
      </x:c>
      <x:c r="C156" s="4" t="s">
        <x:v>338</x:v>
      </x:c>
      <x:c r="D156" s="7" t="s">
        <x:v>85</x:v>
      </x:c>
      <x:c r="E156" s="7" t="s">
        <x:v>225</x:v>
      </x:c>
      <x:c r="F156" s="7" t="s">
        <x:v>43</x:v>
      </x:c>
      <x:c r="G156" s="7"/>
      <x:c r="H156" s="5">
        <x:f>10*5*12</x:f>
        <x:v>600</x:v>
      </x:c>
      <x:c r="I156" s="6"/>
    </x:row>
    <x:row r="157" spans="1:9" ht="22.5" customHeight="1">
      <x:c r="A157" s="3">
        <x:f t="shared" si="0"/>
        <x:v>142</x:v>
      </x:c>
      <x:c r="B157" s="4" t="s">
        <x:v>324</x:v>
      </x:c>
      <x:c r="C157" s="4" t="s">
        <x:v>338</x:v>
      </x:c>
      <x:c r="D157" s="4" t="s">
        <x:v>167</x:v>
      </x:c>
      <x:c r="E157" s="4" t="s">
        <x:v>225</x:v>
      </x:c>
      <x:c r="F157" s="4" t="s">
        <x:v>43</x:v>
      </x:c>
      <x:c r="G157" s="4"/>
      <x:c r="H157" s="5">
        <x:f>200</x:f>
        <x:v>200</x:v>
      </x:c>
      <x:c r="I157" s="6"/>
    </x:row>
    <x:row r="158" spans="1:9" ht="22.5" customHeight="1">
      <x:c r="A158" s="3">
        <x:f t="shared" si="0"/>
        <x:v>143</x:v>
      </x:c>
      <x:c r="B158" s="4" t="s">
        <x:v>324</x:v>
      </x:c>
      <x:c r="C158" s="4" t="s">
        <x:v>338</x:v>
      </x:c>
      <x:c r="D158" s="7" t="s">
        <x:v>392</x:v>
      </x:c>
      <x:c r="E158" s="7" t="s">
        <x:v>225</x:v>
      </x:c>
      <x:c r="F158" s="7" t="s">
        <x:v>43</x:v>
      </x:c>
      <x:c r="G158" s="7"/>
      <x:c r="H158" s="5">
        <x:v>200</x:v>
      </x:c>
      <x:c r="I158" s="6"/>
    </x:row>
    <x:row r="159" spans="1:9" ht="22.5" customHeight="1">
      <x:c r="A159" s="3">
        <x:f t="shared" si="0"/>
        <x:v>144</x:v>
      </x:c>
      <x:c r="B159" s="4" t="s">
        <x:v>324</x:v>
      </x:c>
      <x:c r="C159" s="4" t="s">
        <x:v>338</x:v>
      </x:c>
      <x:c r="D159" s="4" t="s">
        <x:v>81</x:v>
      </x:c>
      <x:c r="E159" s="4" t="s">
        <x:v>225</x:v>
      </x:c>
      <x:c r="F159" s="4" t="s">
        <x:v>43</x:v>
      </x:c>
      <x:c r="G159" s="4"/>
      <x:c r="H159" s="5">
        <x:v>200</x:v>
      </x:c>
      <x:c r="I159" s="6"/>
    </x:row>
    <x:row r="160" spans="1:9" ht="22.5" customHeight="1">
      <x:c r="A160" s="3">
        <x:f t="shared" si="0"/>
        <x:v>145</x:v>
      </x:c>
      <x:c r="B160" s="4" t="s">
        <x:v>324</x:v>
      </x:c>
      <x:c r="C160" s="4" t="s">
        <x:v>338</x:v>
      </x:c>
      <x:c r="D160" s="4" t="s">
        <x:v>386</x:v>
      </x:c>
      <x:c r="E160" s="4" t="s">
        <x:v>225</x:v>
      </x:c>
      <x:c r="F160" s="4" t="s">
        <x:v>43</x:v>
      </x:c>
      <x:c r="G160" s="4"/>
      <x:c r="H160" s="5">
        <x:v>200</x:v>
      </x:c>
      <x:c r="I160" s="6"/>
    </x:row>
    <x:row r="161" spans="1:9" ht="22.5" customHeight="1">
      <x:c r="A161" s="3">
        <x:f t="shared" si="0"/>
        <x:v>146</x:v>
      </x:c>
      <x:c r="B161" s="4" t="s">
        <x:v>324</x:v>
      </x:c>
      <x:c r="C161" s="4" t="s">
        <x:v>338</x:v>
      </x:c>
      <x:c r="D161" s="7" t="s">
        <x:v>96</x:v>
      </x:c>
      <x:c r="E161" s="7" t="s">
        <x:v>225</x:v>
      </x:c>
      <x:c r="F161" s="7" t="s">
        <x:v>43</x:v>
      </x:c>
      <x:c r="G161" s="7"/>
      <x:c r="H161" s="5">
        <x:v>200</x:v>
      </x:c>
      <x:c r="I161" s="6"/>
    </x:row>
    <x:row r="162" spans="1:9" ht="22.5" customHeight="1">
      <x:c r="A162" s="3">
        <x:f t="shared" si="0"/>
        <x:v>147</x:v>
      </x:c>
      <x:c r="B162" s="4" t="s">
        <x:v>324</x:v>
      </x:c>
      <x:c r="C162" s="4" t="s">
        <x:v>338</x:v>
      </x:c>
      <x:c r="D162" s="4" t="s">
        <x:v>6</x:v>
      </x:c>
      <x:c r="E162" s="4" t="s">
        <x:v>100</x:v>
      </x:c>
      <x:c r="F162" s="4" t="s">
        <x:v>43</x:v>
      </x:c>
      <x:c r="G162" s="4"/>
      <x:c r="H162" s="5">
        <x:f>5*2*12</x:f>
        <x:v>120</x:v>
      </x:c>
      <x:c r="I162" s="6"/>
    </x:row>
    <x:row r="163" spans="1:9" ht="22.5" customHeight="1">
      <x:c r="A163" s="3">
        <x:f t="shared" si="0"/>
        <x:v>148</x:v>
      </x:c>
      <x:c r="B163" s="4" t="s">
        <x:v>324</x:v>
      </x:c>
      <x:c r="C163" s="4" t="s">
        <x:v>30</x:v>
      </x:c>
      <x:c r="D163" s="7" t="s">
        <x:v>334</x:v>
      </x:c>
      <x:c r="E163" s="7" t="s">
        <x:v>274</x:v>
      </x:c>
      <x:c r="F163" s="7" t="s">
        <x:v>43</x:v>
      </x:c>
      <x:c r="G163" s="7"/>
      <x:c r="H163" s="5">
        <x:f>2*2*12</x:f>
        <x:v>48</x:v>
      </x:c>
      <x:c r="I163" s="6"/>
    </x:row>
    <x:row r="164" spans="1:9" ht="22.5" customHeight="1">
      <x:c r="A164" s="3">
        <x:f t="shared" si="0"/>
        <x:v>149</x:v>
      </x:c>
      <x:c r="B164" s="4" t="s">
        <x:v>324</x:v>
      </x:c>
      <x:c r="C164" s="4" t="s">
        <x:v>30</x:v>
      </x:c>
      <x:c r="D164" s="4" t="s">
        <x:v>271</x:v>
      </x:c>
      <x:c r="E164" s="4" t="s">
        <x:v>88</x:v>
      </x:c>
      <x:c r="F164" s="4" t="s">
        <x:v>43</x:v>
      </x:c>
      <x:c r="G164" s="4"/>
      <x:c r="H164" s="5">
        <x:f>2*2*12</x:f>
        <x:v>48</x:v>
      </x:c>
      <x:c r="I164" s="6"/>
    </x:row>
    <x:row r="165" spans="1:9" ht="22.5" customHeight="1">
      <x:c r="A165" s="3">
        <x:f t="shared" si="0"/>
        <x:v>150</x:v>
      </x:c>
      <x:c r="B165" s="4" t="s">
        <x:v>324</x:v>
      </x:c>
      <x:c r="C165" s="4" t="s">
        <x:v>30</x:v>
      </x:c>
      <x:c r="D165" s="7" t="s">
        <x:v>95</x:v>
      </x:c>
      <x:c r="E165" s="7" t="s">
        <x:v>163</x:v>
      </x:c>
      <x:c r="F165" s="7" t="s">
        <x:v>35</x:v>
      </x:c>
      <x:c r="G165" s="7"/>
      <x:c r="H165" s="5">
        <x:v>48</x:v>
      </x:c>
      <x:c r="I165" s="6"/>
    </x:row>
    <x:row r="166" spans="1:9" ht="22.5" customHeight="1">
      <x:c r="A166" s="3">
        <x:f t="shared" si="0"/>
        <x:v>151</x:v>
      </x:c>
      <x:c r="B166" s="4" t="s">
        <x:v>507</x:v>
      </x:c>
      <x:c r="C166" s="4" t="s">
        <x:v>322</x:v>
      </x:c>
      <x:c r="D166" s="7" t="s">
        <x:v>201</x:v>
      </x:c>
      <x:c r="E166" s="7" t="s">
        <x:v>390</x:v>
      </x:c>
      <x:c r="F166" s="7" t="s">
        <x:v>523</x:v>
      </x:c>
      <x:c r="G166" s="7"/>
      <x:c r="H166" s="5">
        <x:f>8*3*12</x:f>
        <x:v>288</x:v>
      </x:c>
      <x:c r="I166" s="6"/>
    </x:row>
    <x:row r="167" spans="1:9" ht="22.5" customHeight="1">
      <x:c r="A167" s="3">
        <x:f t="shared" si="0"/>
        <x:v>152</x:v>
      </x:c>
      <x:c r="B167" s="4" t="s">
        <x:v>507</x:v>
      </x:c>
      <x:c r="C167" s="4" t="s">
        <x:v>31</x:v>
      </x:c>
      <x:c r="D167" s="4" t="s">
        <x:v>299</x:v>
      </x:c>
      <x:c r="E167" s="4" t="s">
        <x:v>432</x:v>
      </x:c>
      <x:c r="F167" s="4" t="s">
        <x:v>43</x:v>
      </x:c>
      <x:c r="G167" s="4"/>
      <x:c r="H167" s="5">
        <x:f>10*12</x:f>
        <x:v>120</x:v>
      </x:c>
      <x:c r="I167" s="6"/>
    </x:row>
    <x:row r="168" spans="1:9" ht="22.5" customHeight="1">
      <x:c r="A168" s="3">
        <x:f t="shared" si="0"/>
        <x:v>153</x:v>
      </x:c>
      <x:c r="B168" s="4" t="s">
        <x:v>507</x:v>
      </x:c>
      <x:c r="C168" s="4" t="s">
        <x:v>31</x:v>
      </x:c>
      <x:c r="D168" s="4" t="s">
        <x:v>121</x:v>
      </x:c>
      <x:c r="E168" s="9" t="s">
        <x:v>179</x:v>
      </x:c>
      <x:c r="F168" s="9" t="s">
        <x:v>43</x:v>
      </x:c>
      <x:c r="G168" s="9"/>
      <x:c r="H168" s="5">
        <x:f>120</x:f>
        <x:v>120</x:v>
      </x:c>
      <x:c r="I168" s="6"/>
    </x:row>
    <x:row r="169" spans="1:9" ht="22.5" customHeight="1">
      <x:c r="A169" s="3">
        <x:f t="shared" si="0"/>
        <x:v>154</x:v>
      </x:c>
      <x:c r="B169" s="4" t="s">
        <x:v>507</x:v>
      </x:c>
      <x:c r="C169" s="4" t="s">
        <x:v>31</x:v>
      </x:c>
      <x:c r="D169" s="7" t="s">
        <x:v>62</x:v>
      </x:c>
      <x:c r="E169" s="7" t="s">
        <x:v>170</x:v>
      </x:c>
      <x:c r="F169" s="7" t="s">
        <x:v>43</x:v>
      </x:c>
      <x:c r="G169" s="7"/>
      <x:c r="H169" s="5">
        <x:f>8*2*12</x:f>
        <x:v>192</x:v>
      </x:c>
      <x:c r="I169" s="6"/>
    </x:row>
    <x:row r="170" spans="1:9" ht="22.5" customHeight="1">
      <x:c r="A170" s="3">
        <x:f t="shared" si="0"/>
        <x:v>155</x:v>
      </x:c>
      <x:c r="B170" s="4" t="s">
        <x:v>507</x:v>
      </x:c>
      <x:c r="C170" s="4" t="s">
        <x:v>47</x:v>
      </x:c>
      <x:c r="D170" s="4" t="s">
        <x:v>193</x:v>
      </x:c>
      <x:c r="E170" s="4" t="s">
        <x:v>171</x:v>
      </x:c>
      <x:c r="F170" s="4" t="s">
        <x:v>43</x:v>
      </x:c>
      <x:c r="G170" s="4"/>
      <x:c r="H170" s="5">
        <x:v>24</x:v>
      </x:c>
      <x:c r="I170" s="6"/>
    </x:row>
    <x:row r="171" spans="1:9" ht="22.5" customHeight="1">
      <x:c r="A171" s="3">
        <x:f t="shared" si="0"/>
        <x:v>156</x:v>
      </x:c>
      <x:c r="B171" s="4" t="s">
        <x:v>507</x:v>
      </x:c>
      <x:c r="C171" s="4" t="s">
        <x:v>47</x:v>
      </x:c>
      <x:c r="D171" s="7" t="s">
        <x:v>445</x:v>
      </x:c>
      <x:c r="E171" s="7" t="s">
        <x:v>202</x:v>
      </x:c>
      <x:c r="F171" s="7" t="s">
        <x:v>523</x:v>
      </x:c>
      <x:c r="G171" s="7"/>
      <x:c r="H171" s="5">
        <x:v>24</x:v>
      </x:c>
      <x:c r="I171" s="6"/>
    </x:row>
    <x:row r="172" spans="1:9" ht="22.5" customHeight="1">
      <x:c r="A172" s="3">
        <x:f t="shared" si="0"/>
        <x:v>157</x:v>
      </x:c>
      <x:c r="B172" s="4" t="s">
        <x:v>507</x:v>
      </x:c>
      <x:c r="C172" s="4" t="s">
        <x:v>47</x:v>
      </x:c>
      <x:c r="D172" s="4" t="s">
        <x:v>169</x:v>
      </x:c>
      <x:c r="E172" s="4" t="s">
        <x:v>421</x:v>
      </x:c>
      <x:c r="F172" s="4" t="s">
        <x:v>43</x:v>
      </x:c>
      <x:c r="G172" s="4"/>
      <x:c r="H172" s="5">
        <x:f>2*5*12</x:f>
        <x:v>120</x:v>
      </x:c>
      <x:c r="I172" s="6"/>
    </x:row>
    <x:row r="173" spans="1:9" ht="22.5" customHeight="1">
      <x:c r="A173" s="3">
        <x:f t="shared" si="0"/>
        <x:v>158</x:v>
      </x:c>
      <x:c r="B173" s="4" t="s">
        <x:v>507</x:v>
      </x:c>
      <x:c r="C173" s="4" t="s">
        <x:v>47</x:v>
      </x:c>
      <x:c r="D173" s="4" t="s">
        <x:v>580</x:v>
      </x:c>
      <x:c r="E173" s="4" t="s">
        <x:v>90</x:v>
      </x:c>
      <x:c r="F173" s="4" t="s">
        <x:v>43</x:v>
      </x:c>
      <x:c r="G173" s="4"/>
      <x:c r="H173" s="5">
        <x:v>24</x:v>
      </x:c>
      <x:c r="I173" s="6"/>
    </x:row>
    <x:row r="174" spans="1:9" ht="22.5" customHeight="1">
      <x:c r="A174" s="3">
        <x:f t="shared" si="0"/>
        <x:v>159</x:v>
      </x:c>
      <x:c r="B174" s="4" t="s">
        <x:v>507</x:v>
      </x:c>
      <x:c r="C174" s="4" t="s">
        <x:v>47</x:v>
      </x:c>
      <x:c r="D174" s="7" t="s">
        <x:v>551</x:v>
      </x:c>
      <x:c r="E174" s="7" t="s">
        <x:v>92</x:v>
      </x:c>
      <x:c r="F174" s="7" t="s">
        <x:v>43</x:v>
      </x:c>
      <x:c r="G174" s="7"/>
      <x:c r="H174" s="5">
        <x:v>24</x:v>
      </x:c>
      <x:c r="I174" s="6"/>
    </x:row>
    <x:row r="175" spans="1:9" ht="22.5" customHeight="1">
      <x:c r="A175" s="3">
        <x:f t="shared" si="0"/>
        <x:v>160</x:v>
      </x:c>
      <x:c r="B175" s="4" t="s">
        <x:v>507</x:v>
      </x:c>
      <x:c r="C175" s="4" t="s">
        <x:v>501</x:v>
      </x:c>
      <x:c r="D175" s="4" t="s">
        <x:v>204</x:v>
      </x:c>
      <x:c r="E175" s="4" t="s">
        <x:v>181</x:v>
      </x:c>
      <x:c r="F175" s="4" t="s">
        <x:v>523</x:v>
      </x:c>
      <x:c r="G175" s="4"/>
      <x:c r="H175" s="5">
        <x:f>8*2*12</x:f>
        <x:v>192</x:v>
      </x:c>
      <x:c r="I175" s="6"/>
    </x:row>
    <x:row r="176" spans="1:9" ht="22.5" customHeight="1">
      <x:c r="A176" s="3">
        <x:f t="shared" si="0"/>
        <x:v>161</x:v>
      </x:c>
      <x:c r="B176" s="4" t="s">
        <x:v>507</x:v>
      </x:c>
      <x:c r="C176" s="4" t="s">
        <x:v>501</x:v>
      </x:c>
      <x:c r="D176" s="7" t="s">
        <x:v>350</x:v>
      </x:c>
      <x:c r="E176" s="7" t="s">
        <x:v>20</x:v>
      </x:c>
      <x:c r="F176" s="7" t="s">
        <x:v>523</x:v>
      </x:c>
      <x:c r="G176" s="7"/>
      <x:c r="H176" s="5">
        <x:f>8*2*12</x:f>
        <x:v>192</x:v>
      </x:c>
      <x:c r="I176" s="6"/>
    </x:row>
    <x:row r="177" spans="1:9" ht="22.5" customHeight="1">
      <x:c r="A177" s="3">
        <x:f t="shared" si="0"/>
        <x:v>162</x:v>
      </x:c>
      <x:c r="B177" s="4" t="s">
        <x:v>507</x:v>
      </x:c>
      <x:c r="C177" s="4" t="s">
        <x:v>501</x:v>
      </x:c>
      <x:c r="D177" s="4" t="s">
        <x:v>305</x:v>
      </x:c>
      <x:c r="E177" s="4" t="s">
        <x:v>420</x:v>
      </x:c>
      <x:c r="F177" s="4" t="s">
        <x:v>523</x:v>
      </x:c>
      <x:c r="G177" s="4"/>
      <x:c r="H177" s="5">
        <x:v>192</x:v>
      </x:c>
      <x:c r="I177" s="6"/>
    </x:row>
    <x:row r="178" spans="1:9" ht="22.5" customHeight="1">
      <x:c r="A178" s="3">
        <x:f t="shared" si="0"/>
        <x:v>163</x:v>
      </x:c>
      <x:c r="B178" s="4" t="s">
        <x:v>507</x:v>
      </x:c>
      <x:c r="C178" s="4" t="s">
        <x:v>501</x:v>
      </x:c>
      <x:c r="D178" s="4" t="s">
        <x:v>500</x:v>
      </x:c>
      <x:c r="E178" s="8" t="s">
        <x:v>24</x:v>
      </x:c>
      <x:c r="F178" s="4" t="s">
        <x:v>523</x:v>
      </x:c>
      <x:c r="G178" s="4"/>
      <x:c r="H178" s="5">
        <x:v>192</x:v>
      </x:c>
      <x:c r="I178" s="6"/>
    </x:row>
    <x:row r="179" spans="1:9" ht="22.5" customHeight="1">
      <x:c r="A179" s="3">
        <x:f t="shared" si="0"/>
        <x:v>164</x:v>
      </x:c>
      <x:c r="B179" s="4" t="s">
        <x:v>507</x:v>
      </x:c>
      <x:c r="C179" s="4" t="s">
        <x:v>495</x:v>
      </x:c>
      <x:c r="D179" s="7" t="s">
        <x:v>419</x:v>
      </x:c>
      <x:c r="E179" s="7" t="s">
        <x:v>93</x:v>
      </x:c>
      <x:c r="F179" s="7" t="s">
        <x:v>523</x:v>
      </x:c>
      <x:c r="G179" s="7"/>
      <x:c r="H179" s="5">
        <x:v>192</x:v>
      </x:c>
      <x:c r="I179" s="6"/>
    </x:row>
    <x:row r="180" spans="1:9" ht="22.5" customHeight="1">
      <x:c r="A180" s="3">
        <x:f t="shared" si="0"/>
        <x:v>165</x:v>
      </x:c>
      <x:c r="B180" s="4" t="s">
        <x:v>507</x:v>
      </x:c>
      <x:c r="C180" s="4" t="s">
        <x:v>495</x:v>
      </x:c>
      <x:c r="D180" s="4" t="s">
        <x:v>444</x:v>
      </x:c>
      <x:c r="E180" s="4" t="s">
        <x:v>393</x:v>
      </x:c>
      <x:c r="F180" s="4" t="s">
        <x:v>523</x:v>
      </x:c>
      <x:c r="G180" s="4"/>
      <x:c r="H180" s="5">
        <x:v>192</x:v>
      </x:c>
      <x:c r="I180" s="6"/>
    </x:row>
    <x:row r="181" spans="1:9" ht="22.5" customHeight="1">
      <x:c r="A181" s="3">
        <x:f t="shared" si="0"/>
        <x:v>166</x:v>
      </x:c>
      <x:c r="B181" s="4" t="s">
        <x:v>507</x:v>
      </x:c>
      <x:c r="C181" s="4" t="s">
        <x:v>495</x:v>
      </x:c>
      <x:c r="D181" s="7" t="s">
        <x:v>565</x:v>
      </x:c>
      <x:c r="E181" s="7" t="s">
        <x:v>399</x:v>
      </x:c>
      <x:c r="F181" s="7" t="s">
        <x:v>523</x:v>
      </x:c>
      <x:c r="G181" s="7"/>
      <x:c r="H181" s="5">
        <x:v>192</x:v>
      </x:c>
      <x:c r="I181" s="6"/>
    </x:row>
    <x:row r="182" spans="1:9" ht="22.5" customHeight="1">
      <x:c r="A182" s="3">
        <x:f t="shared" si="0"/>
        <x:v>167</x:v>
      </x:c>
      <x:c r="B182" s="4" t="s">
        <x:v>507</x:v>
      </x:c>
      <x:c r="C182" s="4" t="s">
        <x:v>510</x:v>
      </x:c>
      <x:c r="D182" s="4" t="s">
        <x:v>534</x:v>
      </x:c>
      <x:c r="E182" s="4" t="s">
        <x:v>401</x:v>
      </x:c>
      <x:c r="F182" s="4" t="s">
        <x:v>43</x:v>
      </x:c>
      <x:c r="G182" s="4"/>
      <x:c r="H182" s="5">
        <x:f>20*2*12</x:f>
        <x:v>480</x:v>
      </x:c>
      <x:c r="I182" s="6"/>
    </x:row>
    <x:row r="183" spans="1:9" ht="22.5" customHeight="1">
      <x:c r="A183" s="3">
        <x:f t="shared" si="0"/>
        <x:v>168</x:v>
      </x:c>
      <x:c r="B183" s="4" t="s">
        <x:v>507</x:v>
      </x:c>
      <x:c r="C183" s="4" t="s">
        <x:v>510</x:v>
      </x:c>
      <x:c r="D183" s="4" t="s">
        <x:v>9</x:v>
      </x:c>
      <x:c r="E183" s="4" t="s">
        <x:v>388</x:v>
      </x:c>
      <x:c r="F183" s="4" t="s">
        <x:v>43</x:v>
      </x:c>
      <x:c r="G183" s="4"/>
      <x:c r="H183" s="5">
        <x:v>480</x:v>
      </x:c>
      <x:c r="I183" s="6"/>
    </x:row>
    <x:row r="184" spans="1:9" ht="22.5" customHeight="1">
      <x:c r="A184" s="3">
        <x:f t="shared" si="0"/>
        <x:v>169</x:v>
      </x:c>
      <x:c r="B184" s="4" t="s">
        <x:v>507</x:v>
      </x:c>
      <x:c r="C184" s="4" t="s">
        <x:v>510</x:v>
      </x:c>
      <x:c r="D184" s="7" t="s">
        <x:v>529</x:v>
      </x:c>
      <x:c r="E184" s="7" t="s">
        <x:v>401</x:v>
      </x:c>
      <x:c r="F184" s="7" t="s">
        <x:v>43</x:v>
      </x:c>
      <x:c r="G184" s="7"/>
      <x:c r="H184" s="5">
        <x:v>480</x:v>
      </x:c>
      <x:c r="I184" s="6"/>
    </x:row>
    <x:row r="185" spans="1:9" ht="22.5" customHeight="1">
      <x:c r="A185" s="3">
        <x:f t="shared" si="0"/>
        <x:v>170</x:v>
      </x:c>
      <x:c r="B185" s="4" t="s">
        <x:v>507</x:v>
      </x:c>
      <x:c r="C185" s="4" t="s">
        <x:v>505</x:v>
      </x:c>
      <x:c r="D185" s="4" t="s">
        <x:v>346</x:v>
      </x:c>
      <x:c r="E185" s="4" t="s">
        <x:v>404</x:v>
      </x:c>
      <x:c r="F185" s="4" t="s">
        <x:v>523</x:v>
      </x:c>
      <x:c r="G185" s="4"/>
      <x:c r="H185" s="5">
        <x:f>13*3*12</x:f>
        <x:v>468</x:v>
      </x:c>
      <x:c r="I185" s="6"/>
    </x:row>
    <x:row r="186" spans="1:9" ht="22.5" customHeight="1">
      <x:c r="A186" s="3">
        <x:f t="shared" si="0"/>
        <x:v>171</x:v>
      </x:c>
      <x:c r="B186" s="4" t="s">
        <x:v>507</x:v>
      </x:c>
      <x:c r="C186" s="4" t="s">
        <x:v>498</x:v>
      </x:c>
      <x:c r="D186" s="7" t="s">
        <x:v>532</x:v>
      </x:c>
      <x:c r="E186" s="7" t="s">
        <x:v>410</x:v>
      </x:c>
      <x:c r="F186" s="7" t="s">
        <x:v>43</x:v>
      </x:c>
      <x:c r="G186" s="7"/>
      <x:c r="H186" s="5">
        <x:f>24</x:f>
        <x:v>24</x:v>
      </x:c>
      <x:c r="I186" s="6"/>
    </x:row>
    <x:row r="187" spans="1:9" ht="22.5" customHeight="1">
      <x:c r="A187" s="3">
        <x:f t="shared" si="0"/>
        <x:v>172</x:v>
      </x:c>
      <x:c r="B187" s="4" t="s">
        <x:v>507</x:v>
      </x:c>
      <x:c r="C187" s="4" t="s">
        <x:v>309</x:v>
      </x:c>
      <x:c r="D187" s="7" t="s">
        <x:v>196</x:v>
      </x:c>
      <x:c r="E187" s="7" t="s">
        <x:v>197</x:v>
      </x:c>
      <x:c r="F187" s="7" t="s">
        <x:v>523</x:v>
      </x:c>
      <x:c r="G187" s="7"/>
      <x:c r="H187" s="5">
        <x:f>4*5*12</x:f>
        <x:v>240</x:v>
      </x:c>
      <x:c r="I187" s="6"/>
    </x:row>
    <x:row r="188" spans="1:9" ht="22.5" customHeight="1">
      <x:c r="A188" s="3">
        <x:f t="shared" si="0"/>
        <x:v>173</x:v>
      </x:c>
      <x:c r="B188" s="4" t="s">
        <x:v>507</x:v>
      </x:c>
      <x:c r="C188" s="4" t="s">
        <x:v>515</x:v>
      </x:c>
      <x:c r="D188" s="4" t="s">
        <x:v>536</x:v>
      </x:c>
      <x:c r="E188" s="4" t="s">
        <x:v>387</x:v>
      </x:c>
      <x:c r="F188" s="4" t="s">
        <x:v>43</x:v>
      </x:c>
      <x:c r="G188" s="4"/>
      <x:c r="H188" s="5">
        <x:v>240</x:v>
      </x:c>
      <x:c r="I188" s="6"/>
    </x:row>
    <x:row r="189" spans="1:9" ht="22.5" customHeight="1">
      <x:c r="A189" s="3">
        <x:f t="shared" si="0"/>
        <x:v>174</x:v>
      </x:c>
      <x:c r="B189" s="4" t="s">
        <x:v>507</x:v>
      </x:c>
      <x:c r="C189" s="4" t="s">
        <x:v>515</x:v>
      </x:c>
      <x:c r="D189" s="7" t="s">
        <x:v>530</x:v>
      </x:c>
      <x:c r="E189" s="7" t="s">
        <x:v>396</x:v>
      </x:c>
      <x:c r="F189" s="7" t="s">
        <x:v>43</x:v>
      </x:c>
      <x:c r="G189" s="7"/>
      <x:c r="H189" s="5">
        <x:v>240</x:v>
      </x:c>
      <x:c r="I189" s="6"/>
    </x:row>
    <x:row r="190" spans="1:9" ht="22.5" customHeight="1">
      <x:c r="A190" s="3">
        <x:f t="shared" si="0"/>
        <x:v>175</x:v>
      </x:c>
      <x:c r="B190" s="4" t="s">
        <x:v>507</x:v>
      </x:c>
      <x:c r="C190" s="4" t="s">
        <x:v>30</x:v>
      </x:c>
      <x:c r="D190" s="4" t="s">
        <x:v>468</x:v>
      </x:c>
      <x:c r="E190" s="4" t="s">
        <x:v>405</x:v>
      </x:c>
      <x:c r="F190" s="4" t="s">
        <x:v>43</x:v>
      </x:c>
      <x:c r="G190" s="4"/>
      <x:c r="H190" s="5">
        <x:f>3*5*12</x:f>
        <x:v>180</x:v>
      </x:c>
      <x:c r="I190" s="6"/>
    </x:row>
    <x:row r="191" spans="1:9" ht="22.5" customHeight="1">
      <x:c r="A191" s="3">
        <x:f t="shared" si="0"/>
        <x:v>176</x:v>
      </x:c>
      <x:c r="B191" s="4" t="s">
        <x:v>507</x:v>
      </x:c>
      <x:c r="C191" s="4" t="s">
        <x:v>30</x:v>
      </x:c>
      <x:c r="D191" s="4" t="s">
        <x:v>15</x:v>
      </x:c>
      <x:c r="E191" s="4" t="s">
        <x:v>405</x:v>
      </x:c>
      <x:c r="F191" s="4" t="s">
        <x:v>43</x:v>
      </x:c>
      <x:c r="G191" s="4"/>
      <x:c r="H191" s="5">
        <x:f>1*4*12</x:f>
        <x:v>48</x:v>
      </x:c>
      <x:c r="I191" s="6"/>
    </x:row>
    <x:row r="192" spans="1:9" ht="22.5" customHeight="1">
      <x:c r="A192" s="3">
        <x:f t="shared" si="0"/>
        <x:v>177</x:v>
      </x:c>
      <x:c r="B192" s="4" t="s">
        <x:v>200</x:v>
      </x:c>
      <x:c r="C192" s="4" t="s">
        <x:v>199</x:v>
      </x:c>
      <x:c r="D192" s="7" t="s">
        <x:v>409</x:v>
      </x:c>
      <x:c r="E192" s="7" t="s">
        <x:v>198</x:v>
      </x:c>
      <x:c r="F192" s="7" t="s">
        <x:v>46</x:v>
      </x:c>
      <x:c r="G192" s="7"/>
      <x:c r="H192" s="5">
        <x:f>80*5*4</x:f>
        <x:v>1600</x:v>
      </x:c>
      <x:c r="I192" s="6"/>
    </x:row>
    <x:row r="193" spans="1:9" ht="22.5" customHeight="1">
      <x:c r="A193" s="3">
        <x:f t="shared" si="0"/>
        <x:v>178</x:v>
      </x:c>
      <x:c r="B193" s="4" t="s">
        <x:v>200</x:v>
      </x:c>
      <x:c r="C193" s="4" t="s">
        <x:v>199</x:v>
      </x:c>
      <x:c r="D193" s="4" t="s">
        <x:v>94</x:v>
      </x:c>
      <x:c r="E193" s="4" t="s">
        <x:v>194</x:v>
      </x:c>
      <x:c r="F193" s="4" t="s">
        <x:v>46</x:v>
      </x:c>
      <x:c r="G193" s="4"/>
      <x:c r="H193" s="5">
        <x:v>1600</x:v>
      </x:c>
      <x:c r="I193" s="6"/>
    </x:row>
    <x:row r="194" spans="1:9" ht="22.5" customHeight="1">
      <x:c r="A194" s="3">
        <x:f t="shared" si="0"/>
        <x:v>179</x:v>
      </x:c>
      <x:c r="B194" s="4" t="s">
        <x:v>200</x:v>
      </x:c>
      <x:c r="C194" s="4" t="s">
        <x:v>199</x:v>
      </x:c>
      <x:c r="D194" s="7" t="s">
        <x:v>582</x:v>
      </x:c>
      <x:c r="E194" s="7" t="s">
        <x:v>391</x:v>
      </x:c>
      <x:c r="F194" s="7" t="s">
        <x:v>35</x:v>
      </x:c>
      <x:c r="G194" s="7"/>
      <x:c r="H194" s="5">
        <x:v>1600</x:v>
      </x:c>
      <x:c r="I194" s="6"/>
    </x:row>
    <x:row r="195" spans="1:9" ht="22.5" customHeight="1">
      <x:c r="A195" s="3">
        <x:f t="shared" si="0"/>
        <x:v>180</x:v>
      </x:c>
      <x:c r="B195" s="4" t="s">
        <x:v>200</x:v>
      </x:c>
      <x:c r="C195" s="4" t="s">
        <x:v>199</x:v>
      </x:c>
      <x:c r="D195" s="7" t="s">
        <x:v>183</x:v>
      </x:c>
      <x:c r="E195" s="7" t="s">
        <x:v>327</x:v>
      </x:c>
      <x:c r="F195" s="9" t="s">
        <x:v>46</x:v>
      </x:c>
      <x:c r="G195" s="9"/>
      <x:c r="H195" s="5">
        <x:v>1600</x:v>
      </x:c>
      <x:c r="I195" s="6"/>
    </x:row>
    <x:row r="196" spans="1:9" ht="22.5" customHeight="1">
      <x:c r="A196" s="3">
        <x:f t="shared" si="0"/>
        <x:v>181</x:v>
      </x:c>
      <x:c r="B196" s="4" t="s">
        <x:v>200</x:v>
      </x:c>
      <x:c r="C196" s="4" t="s">
        <x:v>311</x:v>
      </x:c>
      <x:c r="D196" s="4" t="s">
        <x:v>389</x:v>
      </x:c>
      <x:c r="E196" s="4" t="s">
        <x:v>214</x:v>
      </x:c>
      <x:c r="F196" s="4" t="s">
        <x:v>46</x:v>
      </x:c>
      <x:c r="G196" s="4"/>
      <x:c r="H196" s="5">
        <x:f>80*5*6</x:f>
        <x:v>2400</x:v>
      </x:c>
      <x:c r="I196" s="6"/>
    </x:row>
    <x:row r="197" spans="1:9" ht="22.5" customHeight="1">
      <x:c r="A197" s="3">
        <x:f t="shared" si="0"/>
        <x:v>182</x:v>
      </x:c>
      <x:c r="B197" s="4" t="s">
        <x:v>200</x:v>
      </x:c>
      <x:c r="C197" s="4" t="s">
        <x:v>311</x:v>
      </x:c>
      <x:c r="D197" s="7" t="s">
        <x:v>351</x:v>
      </x:c>
      <x:c r="E197" s="7" t="s">
        <x:v>411</x:v>
      </x:c>
      <x:c r="F197" s="7" t="s">
        <x:v>35</x:v>
      </x:c>
      <x:c r="G197" s="7"/>
      <x:c r="H197" s="5">
        <x:f>4*5*12</x:f>
        <x:v>240</x:v>
      </x:c>
      <x:c r="I197" s="6"/>
    </x:row>
    <x:row r="198" spans="1:9" ht="22.5" customHeight="1">
      <x:c r="A198" s="3">
        <x:f t="shared" si="0"/>
        <x:v>183</x:v>
      </x:c>
      <x:c r="B198" s="4" t="s">
        <x:v>200</x:v>
      </x:c>
      <x:c r="C198" s="4" t="s">
        <x:v>311</x:v>
      </x:c>
      <x:c r="D198" s="7" t="s">
        <x:v>494</x:v>
      </x:c>
      <x:c r="E198" s="7" t="s">
        <x:v>412</x:v>
      </x:c>
      <x:c r="F198" s="7" t="s">
        <x:v>35</x:v>
      </x:c>
      <x:c r="G198" s="7"/>
      <x:c r="H198" s="5">
        <x:v>120</x:v>
      </x:c>
      <x:c r="I198" s="6"/>
    </x:row>
    <x:row r="199" spans="1:9" ht="22.5" customHeight="1">
      <x:c r="A199" s="3">
        <x:f t="shared" si="0"/>
        <x:v>184</x:v>
      </x:c>
      <x:c r="B199" s="4" t="s">
        <x:v>200</x:v>
      </x:c>
      <x:c r="C199" s="4" t="s">
        <x:v>311</x:v>
      </x:c>
      <x:c r="D199" s="4" t="s">
        <x:v>397</x:v>
      </x:c>
      <x:c r="E199" s="4" t="s">
        <x:v>412</x:v>
      </x:c>
      <x:c r="F199" s="4" t="s">
        <x:v>35</x:v>
      </x:c>
      <x:c r="G199" s="4"/>
      <x:c r="H199" s="5">
        <x:v>120</x:v>
      </x:c>
      <x:c r="I199" s="6"/>
    </x:row>
    <x:row r="200" spans="1:9" ht="22.5" customHeight="1">
      <x:c r="A200" s="3">
        <x:f t="shared" si="0"/>
        <x:v>185</x:v>
      </x:c>
      <x:c r="B200" s="4" t="s">
        <x:v>200</x:v>
      </x:c>
      <x:c r="C200" s="4" t="s">
        <x:v>520</x:v>
      </x:c>
      <x:c r="D200" s="4" t="s">
        <x:v>215</x:v>
      </x:c>
      <x:c r="E200" s="4" t="s">
        <x:v>391</x:v>
      </x:c>
      <x:c r="F200" s="4" t="s">
        <x:v>35</x:v>
      </x:c>
      <x:c r="G200" s="4"/>
      <x:c r="H200" s="5">
        <x:f>4*5*12</x:f>
        <x:v>240</x:v>
      </x:c>
      <x:c r="I200" s="6"/>
    </x:row>
    <x:row r="201" spans="1:9" ht="22.5" customHeight="1">
      <x:c r="A201" s="3">
        <x:f t="shared" si="0"/>
        <x:v>186</x:v>
      </x:c>
      <x:c r="B201" s="4" t="s">
        <x:v>308</x:v>
      </x:c>
      <x:c r="C201" s="4" t="s">
        <x:v>496</x:v>
      </x:c>
      <x:c r="D201" s="4" t="s">
        <x:v>203</x:v>
      </x:c>
      <x:c r="E201" s="4" t="s">
        <x:v>328</x:v>
      </x:c>
      <x:c r="F201" s="4" t="s">
        <x:v>46</x:v>
      </x:c>
      <x:c r="G201" s="4"/>
      <x:c r="H201" s="5">
        <x:f>2*5*12</x:f>
        <x:v>120</x:v>
      </x:c>
      <x:c r="I201" s="6"/>
    </x:row>
    <x:row r="202" spans="1:9" ht="22.5" customHeight="1">
      <x:c r="A202" s="3">
        <x:f t="shared" si="0"/>
        <x:v>187</x:v>
      </x:c>
      <x:c r="B202" s="4" t="s">
        <x:v>308</x:v>
      </x:c>
      <x:c r="C202" s="4" t="s">
        <x:v>511</x:v>
      </x:c>
      <x:c r="D202" s="4" t="s">
        <x:v>205</x:v>
      </x:c>
      <x:c r="E202" s="4" t="s">
        <x:v>219</x:v>
      </x:c>
      <x:c r="F202" s="4" t="s">
        <x:v>46</x:v>
      </x:c>
      <x:c r="G202" s="4"/>
      <x:c r="H202" s="5">
        <x:f>1*5*12</x:f>
        <x:v>60</x:v>
      </x:c>
      <x:c r="I202" s="6"/>
    </x:row>
    <x:row r="203" spans="1:9" ht="22.5" customHeight="1">
      <x:c r="A203" s="3">
        <x:f t="shared" si="0"/>
        <x:v>188</x:v>
      </x:c>
      <x:c r="B203" s="4" t="s">
        <x:v>308</x:v>
      </x:c>
      <x:c r="C203" s="4" t="s">
        <x:v>511</x:v>
      </x:c>
      <x:c r="D203" s="7" t="s">
        <x:v>206</x:v>
      </x:c>
      <x:c r="E203" s="7" t="s">
        <x:v>317</x:v>
      </x:c>
      <x:c r="F203" s="7" t="s">
        <x:v>46</x:v>
      </x:c>
      <x:c r="G203" s="7"/>
      <x:c r="H203" s="5">
        <x:v>80</x:v>
      </x:c>
      <x:c r="I203" s="6"/>
    </x:row>
    <x:row r="204" spans="1:9" ht="22.5" customHeight="1">
      <x:c r="A204" s="3">
        <x:f t="shared" si="0"/>
        <x:v>189</x:v>
      </x:c>
      <x:c r="B204" s="4" t="s">
        <x:v>308</x:v>
      </x:c>
      <x:c r="C204" s="4" t="s">
        <x:v>213</x:v>
      </x:c>
      <x:c r="D204" s="4" t="s">
        <x:v>172</x:v>
      </x:c>
      <x:c r="E204" s="4" t="s">
        <x:v>479</x:v>
      </x:c>
      <x:c r="F204" s="4" t="s">
        <x:v>46</x:v>
      </x:c>
      <x:c r="G204" s="4"/>
      <x:c r="H204" s="5">
        <x:f>2*24</x:f>
        <x:v>48</x:v>
      </x:c>
      <x:c r="I204" s="6"/>
    </x:row>
    <x:row r="205" spans="1:9" ht="22.5" customHeight="1">
      <x:c r="A205" s="3">
        <x:f t="shared" si="0"/>
        <x:v>190</x:v>
      </x:c>
      <x:c r="B205" s="4" t="s">
        <x:v>308</x:v>
      </x:c>
      <x:c r="C205" s="4" t="s">
        <x:v>213</x:v>
      </x:c>
      <x:c r="D205" s="7" t="s">
        <x:v>23</x:v>
      </x:c>
      <x:c r="E205" s="7" t="s">
        <x:v>479</x:v>
      </x:c>
      <x:c r="F205" s="7" t="s">
        <x:v>46</x:v>
      </x:c>
      <x:c r="G205" s="7"/>
      <x:c r="H205" s="5">
        <x:f>4*5*12</x:f>
        <x:v>240</x:v>
      </x:c>
      <x:c r="I205" s="6"/>
    </x:row>
    <x:row r="206" spans="1:9" ht="22.5" customHeight="1">
      <x:c r="A206" s="3">
        <x:f t="shared" si="0"/>
        <x:v>191</x:v>
      </x:c>
      <x:c r="B206" s="4" t="s">
        <x:v>308</x:v>
      </x:c>
      <x:c r="C206" s="4" t="s">
        <x:v>213</x:v>
      </x:c>
      <x:c r="D206" s="4" t="s">
        <x:v>177</x:v>
      </x:c>
      <x:c r="E206" s="4" t="s">
        <x:v>479</x:v>
      </x:c>
      <x:c r="F206" s="4" t="s">
        <x:v>46</x:v>
      </x:c>
      <x:c r="G206" s="4"/>
      <x:c r="H206" s="5">
        <x:v>48</x:v>
      </x:c>
      <x:c r="I206" s="6"/>
    </x:row>
    <x:row r="207" spans="1:9" ht="22.5" customHeight="1">
      <x:c r="A207" s="3">
        <x:f t="shared" si="0"/>
        <x:v>192</x:v>
      </x:c>
      <x:c r="B207" s="4" t="s">
        <x:v>308</x:v>
      </x:c>
      <x:c r="C207" s="4" t="s">
        <x:v>307</x:v>
      </x:c>
      <x:c r="D207" s="7" t="s">
        <x:v>217</x:v>
      </x:c>
      <x:c r="E207" s="7" t="s">
        <x:v>25</x:v>
      </x:c>
      <x:c r="F207" s="7" t="s">
        <x:v>46</x:v>
      </x:c>
      <x:c r="G207" s="7"/>
      <x:c r="H207" s="5">
        <x:f>2*5*12</x:f>
        <x:v>120</x:v>
      </x:c>
      <x:c r="I207" s="6"/>
    </x:row>
    <x:row r="208" spans="1:9" ht="22.5" customHeight="1">
      <x:c r="A208" s="3">
        <x:f t="shared" si="0"/>
        <x:v>193</x:v>
      </x:c>
      <x:c r="B208" s="4" t="s">
        <x:v>308</x:v>
      </x:c>
      <x:c r="C208" s="4" t="s">
        <x:v>504</x:v>
      </x:c>
      <x:c r="D208" s="7" t="s">
        <x:v>408</x:v>
      </x:c>
      <x:c r="E208" s="7" t="s">
        <x:v>295</x:v>
      </x:c>
      <x:c r="F208" s="7" t="s">
        <x:v>43</x:v>
      </x:c>
      <x:c r="G208" s="7"/>
      <x:c r="H208" s="5">
        <x:v>60</x:v>
      </x:c>
      <x:c r="I208" s="6"/>
    </x:row>
    <x:row r="209" spans="1:9" ht="22.5" customHeight="1">
      <x:c r="A209" s="3">
        <x:f t="shared" si="0"/>
        <x:v>194</x:v>
      </x:c>
      <x:c r="B209" s="4" t="s">
        <x:v>308</x:v>
      </x:c>
      <x:c r="C209" s="4" t="s">
        <x:v>304</x:v>
      </x:c>
      <x:c r="D209" s="4" t="s">
        <x:v>123</x:v>
      </x:c>
      <x:c r="E209" s="4" t="s">
        <x:v>476</x:v>
      </x:c>
      <x:c r="F209" s="4" t="s">
        <x:v>46</x:v>
      </x:c>
      <x:c r="G209" s="4"/>
      <x:c r="H209" s="5">
        <x:f>1*5*12</x:f>
        <x:v>60</x:v>
      </x:c>
      <x:c r="I209" s="6"/>
    </x:row>
    <x:row r="210" spans="1:9" ht="22.5" customHeight="1">
      <x:c r="A210" s="3">
        <x:f t="shared" si="0"/>
        <x:v>195</x:v>
      </x:c>
      <x:c r="B210" s="4" t="s">
        <x:v>308</x:v>
      </x:c>
      <x:c r="C210" s="4" t="s">
        <x:v>512</x:v>
      </x:c>
      <x:c r="D210" s="7" t="s">
        <x:v>354</x:v>
      </x:c>
      <x:c r="E210" s="7" t="s">
        <x:v>479</x:v>
      </x:c>
      <x:c r="F210" s="7" t="s">
        <x:v>46</x:v>
      </x:c>
      <x:c r="G210" s="7"/>
      <x:c r="H210" s="5">
        <x:f>4*5*12</x:f>
        <x:v>240</x:v>
      </x:c>
      <x:c r="I210" s="6"/>
    </x:row>
    <x:row r="211" spans="1:9" ht="22.5" customHeight="1">
      <x:c r="A211" s="3">
        <x:f t="shared" si="0"/>
        <x:v>196</x:v>
      </x:c>
      <x:c r="B211" s="4" t="s">
        <x:v>308</x:v>
      </x:c>
      <x:c r="C211" s="4" t="s">
        <x:v>513</x:v>
      </x:c>
      <x:c r="D211" s="7" t="s">
        <x:v>298</x:v>
      </x:c>
      <x:c r="E211" s="7" t="s">
        <x:v>295</x:v>
      </x:c>
      <x:c r="F211" s="7" t="s">
        <x:v>43</x:v>
      </x:c>
      <x:c r="G211" s="7"/>
      <x:c r="H211" s="5">
        <x:f>2*2*12</x:f>
        <x:v>48</x:v>
      </x:c>
      <x:c r="I211" s="6"/>
    </x:row>
    <x:row r="212" spans="1:9" ht="22.5" customHeight="1">
      <x:c r="A212" s="3">
        <x:f t="shared" si="0"/>
        <x:v>197</x:v>
      </x:c>
      <x:c r="B212" s="4" t="s">
        <x:v>308</x:v>
      </x:c>
      <x:c r="C212" s="4" t="s">
        <x:v>513</x:v>
      </x:c>
      <x:c r="D212" s="7" t="s">
        <x:v>124</x:v>
      </x:c>
      <x:c r="E212" s="7" t="s">
        <x:v>295</x:v>
      </x:c>
      <x:c r="F212" s="7" t="s">
        <x:v>43</x:v>
      </x:c>
      <x:c r="G212" s="7"/>
      <x:c r="H212" s="5">
        <x:f>1*5*12</x:f>
        <x:v>60</x:v>
      </x:c>
      <x:c r="I212" s="6"/>
    </x:row>
    <x:row r="213" spans="1:9" ht="22.5" customHeight="1">
      <x:c r="A213" s="3">
        <x:f t="shared" si="0"/>
        <x:v>198</x:v>
      </x:c>
      <x:c r="B213" s="4" t="s">
        <x:v>308</x:v>
      </x:c>
      <x:c r="C213" s="4" t="s">
        <x:v>513</x:v>
      </x:c>
      <x:c r="D213" s="7" t="s">
        <x:v>406</x:v>
      </x:c>
      <x:c r="E213" s="7" t="s">
        <x:v>207</x:v>
      </x:c>
      <x:c r="F213" s="7" t="s">
        <x:v>46</x:v>
      </x:c>
      <x:c r="G213" s="7"/>
      <x:c r="H213" s="5">
        <x:f>3*12</x:f>
        <x:v>36</x:v>
      </x:c>
      <x:c r="I213" s="6"/>
    </x:row>
    <x:row r="214" spans="1:9" ht="22.5" customHeight="1">
      <x:c r="A214" s="3">
        <x:f t="shared" si="0"/>
        <x:v>199</x:v>
      </x:c>
      <x:c r="B214" s="4" t="s">
        <x:v>308</x:v>
      </x:c>
      <x:c r="C214" s="4" t="s">
        <x:v>513</x:v>
      </x:c>
      <x:c r="D214" s="7" t="s">
        <x:v>105</x:v>
      </x:c>
      <x:c r="E214" s="7" t="s">
        <x:v>295</x:v>
      </x:c>
      <x:c r="F214" s="7" t="s">
        <x:v>43</x:v>
      </x:c>
      <x:c r="G214" s="7"/>
      <x:c r="H214" s="5">
        <x:f>2*5*12</x:f>
        <x:v>120</x:v>
      </x:c>
      <x:c r="I214" s="6"/>
    </x:row>
    <x:row r="215" spans="1:9" ht="22.5" customHeight="1">
      <x:c r="A215" s="3">
        <x:f t="shared" si="0"/>
        <x:v>200</x:v>
      </x:c>
      <x:c r="B215" s="4" t="s">
        <x:v>308</x:v>
      </x:c>
      <x:c r="C215" s="4" t="s">
        <x:v>513</x:v>
      </x:c>
      <x:c r="D215" s="7" t="s">
        <x:v>209</x:v>
      </x:c>
      <x:c r="E215" s="7" t="s">
        <x:v>363</x:v>
      </x:c>
      <x:c r="F215" s="7" t="s">
        <x:v>46</x:v>
      </x:c>
      <x:c r="G215" s="7"/>
      <x:c r="H215" s="5">
        <x:f>2*12</x:f>
        <x:v>24</x:v>
      </x:c>
      <x:c r="I215" s="6"/>
    </x:row>
    <x:row r="216" spans="1:9" ht="22.5" customHeight="1">
      <x:c r="A216" s="3">
        <x:f t="shared" si="0"/>
        <x:v>201</x:v>
      </x:c>
      <x:c r="B216" s="4" t="s">
        <x:v>308</x:v>
      </x:c>
      <x:c r="C216" s="4" t="s">
        <x:v>513</x:v>
      </x:c>
      <x:c r="D216" s="7" t="s">
        <x:v>313</x:v>
      </x:c>
      <x:c r="E216" s="7" t="s">
        <x:v>363</x:v>
      </x:c>
      <x:c r="F216" s="7" t="s">
        <x:v>46</x:v>
      </x:c>
      <x:c r="G216" s="7"/>
      <x:c r="H216" s="5">
        <x:v>36</x:v>
      </x:c>
      <x:c r="I216" s="6"/>
    </x:row>
    <x:row r="217" spans="1:9" ht="22.5" customHeight="1">
      <x:c r="A217" s="3">
        <x:f t="shared" si="0"/>
        <x:v>202</x:v>
      </x:c>
      <x:c r="B217" s="4" t="s">
        <x:v>308</x:v>
      </x:c>
      <x:c r="C217" s="4" t="s">
        <x:v>513</x:v>
      </x:c>
      <x:c r="D217" s="7" t="s">
        <x:v>218</x:v>
      </x:c>
      <x:c r="E217" s="7" t="s">
        <x:v>479</x:v>
      </x:c>
      <x:c r="F217" s="7" t="s">
        <x:v>46</x:v>
      </x:c>
      <x:c r="G217" s="7"/>
      <x:c r="H217" s="5">
        <x:v>24</x:v>
      </x:c>
      <x:c r="I217" s="6"/>
    </x:row>
    <x:row r="218" spans="1:9" ht="22.5" customHeight="1">
      <x:c r="A218" s="3">
        <x:f t="shared" si="0"/>
        <x:v>203</x:v>
      </x:c>
      <x:c r="B218" s="4" t="s">
        <x:v>308</x:v>
      </x:c>
      <x:c r="C218" s="4" t="s">
        <x:v>513</x:v>
      </x:c>
      <x:c r="D218" s="4" t="s">
        <x:v>122</x:v>
      </x:c>
      <x:c r="E218" s="4" t="s">
        <x:v>394</x:v>
      </x:c>
      <x:c r="F218" s="4" t="s">
        <x:v>46</x:v>
      </x:c>
      <x:c r="G218" s="4"/>
      <x:c r="H218" s="5">
        <x:v>12</x:v>
      </x:c>
      <x:c r="I218" s="6"/>
    </x:row>
    <x:row r="219" spans="1:9" ht="22.5" customHeight="1">
      <x:c r="A219" s="3">
        <x:f t="shared" si="0"/>
        <x:v>204</x:v>
      </x:c>
      <x:c r="B219" s="4" t="s">
        <x:v>308</x:v>
      </x:c>
      <x:c r="C219" s="4" t="s">
        <x:v>513</x:v>
      </x:c>
      <x:c r="D219" s="7" t="s">
        <x:v>402</x:v>
      </x:c>
      <x:c r="E219" s="7" t="s">
        <x:v>208</x:v>
      </x:c>
      <x:c r="F219" s="7" t="s">
        <x:v>46</x:v>
      </x:c>
      <x:c r="G219" s="7"/>
      <x:c r="H219" s="5">
        <x:v>12</x:v>
      </x:c>
      <x:c r="I219" s="6"/>
    </x:row>
    <x:row r="220" spans="1:9" ht="22.5" customHeight="1">
      <x:c r="A220" s="3">
        <x:f t="shared" si="0"/>
        <x:v>205</x:v>
      </x:c>
      <x:c r="B220" s="4" t="s">
        <x:v>308</x:v>
      </x:c>
      <x:c r="C220" s="4" t="s">
        <x:v>513</x:v>
      </x:c>
      <x:c r="D220" s="4" t="s">
        <x:v>400</x:v>
      </x:c>
      <x:c r="E220" s="4" t="s">
        <x:v>295</x:v>
      </x:c>
      <x:c r="F220" s="4" t="s">
        <x:v>43</x:v>
      </x:c>
      <x:c r="G220" s="4"/>
      <x:c r="H220" s="5">
        <x:v>24</x:v>
      </x:c>
      <x:c r="I220" s="6"/>
    </x:row>
    <x:row r="221" spans="1:9" ht="22.5" customHeight="1">
      <x:c r="A221" s="3">
        <x:f t="shared" si="0"/>
        <x:v>206</x:v>
      </x:c>
      <x:c r="B221" s="4" t="s">
        <x:v>308</x:v>
      </x:c>
      <x:c r="C221" s="4" t="s">
        <x:v>513</x:v>
      </x:c>
      <x:c r="D221" s="7" t="s">
        <x:v>560</x:v>
      </x:c>
      <x:c r="E221" s="7" t="s">
        <x:v>476</x:v>
      </x:c>
      <x:c r="F221" s="7" t="s">
        <x:v>46</x:v>
      </x:c>
      <x:c r="G221" s="7"/>
      <x:c r="H221" s="5">
        <x:v>12</x:v>
      </x:c>
      <x:c r="I221" s="6"/>
    </x:row>
    <x:row r="222" spans="1:9" ht="22.5" customHeight="1">
      <x:c r="A222" s="3">
        <x:f t="shared" si="0"/>
        <x:v>207</x:v>
      </x:c>
      <x:c r="B222" s="4" t="s">
        <x:v>308</x:v>
      </x:c>
      <x:c r="C222" s="4" t="s">
        <x:v>513</x:v>
      </x:c>
      <x:c r="D222" s="7" t="s">
        <x:v>559</x:v>
      </x:c>
      <x:c r="E222" s="7" t="s">
        <x:v>476</x:v>
      </x:c>
      <x:c r="F222" s="7" t="s">
        <x:v>46</x:v>
      </x:c>
      <x:c r="G222" s="7"/>
      <x:c r="H222" s="5">
        <x:v>48</x:v>
      </x:c>
      <x:c r="I222" s="6"/>
    </x:row>
    <x:row r="223" spans="1:9" ht="22.5" customHeight="1">
      <x:c r="A223" s="3">
        <x:f t="shared" si="0"/>
        <x:v>208</x:v>
      </x:c>
      <x:c r="B223" s="4" t="s">
        <x:v>308</x:v>
      </x:c>
      <x:c r="C223" s="4" t="s">
        <x:v>513</x:v>
      </x:c>
      <x:c r="D223" s="7" t="s">
        <x:v>13</x:v>
      </x:c>
      <x:c r="E223" s="7" t="s">
        <x:v>454</x:v>
      </x:c>
      <x:c r="F223" s="7" t="s">
        <x:v>46</x:v>
      </x:c>
      <x:c r="G223" s="7"/>
      <x:c r="H223" s="5">
        <x:f>48</x:f>
        <x:v>48</x:v>
      </x:c>
      <x:c r="I223" s="6"/>
    </x:row>
    <x:row r="224" spans="1:9" ht="22.5" customHeight="1">
      <x:c r="A224" s="3">
        <x:f t="shared" si="0"/>
        <x:v>209</x:v>
      </x:c>
      <x:c r="B224" s="4" t="s">
        <x:v>308</x:v>
      </x:c>
      <x:c r="C224" s="4" t="s">
        <x:v>513</x:v>
      </x:c>
      <x:c r="D224" s="4" t="s">
        <x:v>562</x:v>
      </x:c>
      <x:c r="E224" s="4" t="s">
        <x:v>295</x:v>
      </x:c>
      <x:c r="F224" s="4" t="s">
        <x:v>43</x:v>
      </x:c>
      <x:c r="G224" s="4"/>
      <x:c r="H224" s="5">
        <x:f>48</x:f>
        <x:v>48</x:v>
      </x:c>
      <x:c r="I224" s="6"/>
    </x:row>
    <x:row r="225" spans="1:9" ht="22.5" customHeight="1">
      <x:c r="A225" s="3">
        <x:f t="shared" si="0"/>
        <x:v>210</x:v>
      </x:c>
      <x:c r="B225" s="4" t="s">
        <x:v>308</x:v>
      </x:c>
      <x:c r="C225" s="4" t="s">
        <x:v>513</x:v>
      </x:c>
      <x:c r="D225" s="4" t="s">
        <x:v>584</x:v>
      </x:c>
      <x:c r="E225" s="4" t="s">
        <x:v>295</x:v>
      </x:c>
      <x:c r="F225" s="4" t="s">
        <x:v>43</x:v>
      </x:c>
      <x:c r="G225" s="4"/>
      <x:c r="H225" s="5">
        <x:f>12</x:f>
        <x:v>12</x:v>
      </x:c>
      <x:c r="I225" s="6"/>
    </x:row>
    <x:row r="226" spans="1:9" ht="22.5" customHeight="1">
      <x:c r="A226" s="3">
        <x:f t="shared" si="0"/>
        <x:v>211</x:v>
      </x:c>
      <x:c r="B226" s="4" t="s">
        <x:v>308</x:v>
      </x:c>
      <x:c r="C226" s="4" t="s">
        <x:v>337</x:v>
      </x:c>
      <x:c r="D226" s="7" t="s">
        <x:v>195</x:v>
      </x:c>
      <x:c r="E226" s="7" t="s">
        <x:v>363</x:v>
      </x:c>
      <x:c r="F226" s="7" t="s">
        <x:v>46</x:v>
      </x:c>
      <x:c r="G226" s="7"/>
      <x:c r="H226" s="5">
        <x:f>2*5*12</x:f>
        <x:v>120</x:v>
      </x:c>
      <x:c r="I226" s="6"/>
    </x:row>
    <x:row r="227" spans="1:9" ht="22.5" customHeight="1">
      <x:c r="A227" s="3">
        <x:f t="shared" si="0"/>
        <x:v>212</x:v>
      </x:c>
      <x:c r="B227" s="4" t="s">
        <x:v>308</x:v>
      </x:c>
      <x:c r="C227" s="4" t="s">
        <x:v>337</x:v>
      </x:c>
      <x:c r="D227" s="7" t="s">
        <x:v>104</x:v>
      </x:c>
      <x:c r="E227" s="7" t="s">
        <x:v>156</x:v>
      </x:c>
      <x:c r="F227" s="7" t="s">
        <x:v>46</x:v>
      </x:c>
      <x:c r="G227" s="7"/>
      <x:c r="H227" s="5">
        <x:v>120</x:v>
      </x:c>
      <x:c r="I227" s="6"/>
    </x:row>
    <x:row r="228" spans="1:9" ht="22.5" customHeight="1">
      <x:c r="A228" s="3">
        <x:f t="shared" si="0"/>
        <x:v>213</x:v>
      </x:c>
      <x:c r="B228" s="4" t="s">
        <x:v>308</x:v>
      </x:c>
      <x:c r="C228" s="4" t="s">
        <x:v>337</x:v>
      </x:c>
      <x:c r="D228" s="4" t="s">
        <x:v>542</x:v>
      </x:c>
      <x:c r="E228" s="4" t="s">
        <x:v>211</x:v>
      </x:c>
      <x:c r="F228" s="4" t="s">
        <x:v>46</x:v>
      </x:c>
      <x:c r="G228" s="4"/>
      <x:c r="H228" s="5">
        <x:v>60</x:v>
      </x:c>
      <x:c r="I228" s="6"/>
    </x:row>
    <x:row r="229" spans="1:9" ht="22.5" customHeight="1">
      <x:c r="A229" s="3">
        <x:f t="shared" si="0"/>
        <x:v>214</x:v>
      </x:c>
      <x:c r="B229" s="4" t="s">
        <x:v>308</x:v>
      </x:c>
      <x:c r="C229" s="4" t="s">
        <x:v>337</x:v>
      </x:c>
      <x:c r="D229" s="7" t="s">
        <x:v>531</x:v>
      </x:c>
      <x:c r="E229" s="7" t="s">
        <x:v>472</x:v>
      </x:c>
      <x:c r="F229" s="7" t="s">
        <x:v>46</x:v>
      </x:c>
      <x:c r="G229" s="7"/>
      <x:c r="H229" s="5">
        <x:f>2*12</x:f>
        <x:v>24</x:v>
      </x:c>
      <x:c r="I229" s="6"/>
    </x:row>
    <x:row r="230" spans="1:9" ht="22.5" customHeight="1">
      <x:c r="A230" s="3">
        <x:f t="shared" si="0"/>
        <x:v>215</x:v>
      </x:c>
      <x:c r="B230" s="4" t="s">
        <x:v>308</x:v>
      </x:c>
      <x:c r="C230" s="4" t="s">
        <x:v>518</x:v>
      </x:c>
      <x:c r="D230" s="4" t="s">
        <x:v>306</x:v>
      </x:c>
      <x:c r="E230" s="4" t="s">
        <x:v>357</x:v>
      </x:c>
      <x:c r="F230" s="4" t="s">
        <x:v>46</x:v>
      </x:c>
      <x:c r="G230" s="4"/>
      <x:c r="H230" s="5">
        <x:f>2*5*12</x:f>
        <x:v>120</x:v>
      </x:c>
      <x:c r="I230" s="6"/>
    </x:row>
    <x:row r="231" spans="1:9" ht="22.5" customHeight="1">
      <x:c r="A231" s="3">
        <x:f t="shared" si="0"/>
        <x:v>216</x:v>
      </x:c>
      <x:c r="B231" s="4" t="s">
        <x:v>308</x:v>
      </x:c>
      <x:c r="C231" s="4" t="s">
        <x:v>518</x:v>
      </x:c>
      <x:c r="D231" s="7" t="s">
        <x:v>210</x:v>
      </x:c>
      <x:c r="E231" s="7" t="s">
        <x:v>212</x:v>
      </x:c>
      <x:c r="F231" s="7" t="s">
        <x:v>46</x:v>
      </x:c>
      <x:c r="G231" s="7"/>
      <x:c r="H231" s="5">
        <x:v>120</x:v>
      </x:c>
      <x:c r="I231" s="6"/>
    </x:row>
    <x:row r="232" spans="1:9" ht="22.5" customHeight="1">
      <x:c r="A232" s="3">
        <x:f t="shared" si="0"/>
        <x:v>217</x:v>
      </x:c>
      <x:c r="B232" s="4" t="s">
        <x:v>308</x:v>
      </x:c>
      <x:c r="C232" s="4" t="s">
        <x:v>216</x:v>
      </x:c>
      <x:c r="D232" s="7" t="s">
        <x:v>528</x:v>
      </x:c>
      <x:c r="E232" s="7" t="s">
        <x:v>456</x:v>
      </x:c>
      <x:c r="F232" s="7" t="s">
        <x:v>46</x:v>
      </x:c>
      <x:c r="G232" s="7"/>
      <x:c r="H232" s="5">
        <x:v>48</x:v>
      </x:c>
      <x:c r="I232" s="6"/>
    </x:row>
    <x:row r="233" spans="1:9" ht="22.5" customHeight="1">
      <x:c r="A233" s="3">
        <x:f t="shared" si="0"/>
        <x:v>218</x:v>
      </x:c>
      <x:c r="B233" s="4" t="s">
        <x:v>308</x:v>
      </x:c>
      <x:c r="C233" s="4" t="s">
        <x:v>216</x:v>
      </x:c>
      <x:c r="D233" s="4" t="s">
        <x:v>369</x:v>
      </x:c>
      <x:c r="E233" s="4" t="s">
        <x:v>479</x:v>
      </x:c>
      <x:c r="F233" s="4" t="s">
        <x:v>46</x:v>
      </x:c>
      <x:c r="G233" s="4"/>
      <x:c r="H233" s="5">
        <x:v>12</x:v>
      </x:c>
      <x:c r="I233" s="6"/>
    </x:row>
    <x:row r="234" spans="1:9" ht="22.5" customHeight="1">
      <x:c r="A234" s="3">
        <x:f t="shared" si="0"/>
        <x:v>219</x:v>
      </x:c>
      <x:c r="B234" s="4" t="s">
        <x:v>308</x:v>
      </x:c>
      <x:c r="C234" s="4" t="s">
        <x:v>216</x:v>
      </x:c>
      <x:c r="D234" s="7" t="s">
        <x:v>157</x:v>
      </x:c>
      <x:c r="E234" s="7" t="s">
        <x:v>353</x:v>
      </x:c>
      <x:c r="F234" s="7" t="s">
        <x:v>46</x:v>
      </x:c>
      <x:c r="G234" s="7"/>
      <x:c r="H234" s="5">
        <x:v>24</x:v>
      </x:c>
      <x:c r="I234" s="6"/>
    </x:row>
    <x:row r="235" spans="1:9" ht="22.5" customHeight="1">
      <x:c r="A235" s="3">
        <x:f t="shared" si="0"/>
        <x:v>220</x:v>
      </x:c>
      <x:c r="B235" s="4" t="s">
        <x:v>308</x:v>
      </x:c>
      <x:c r="C235" s="4" t="s">
        <x:v>499</x:v>
      </x:c>
      <x:c r="D235" s="7" t="s">
        <x:v>367</x:v>
      </x:c>
      <x:c r="E235" s="7" t="s">
        <x:v>476</x:v>
      </x:c>
      <x:c r="F235" s="7" t="s">
        <x:v>46</x:v>
      </x:c>
      <x:c r="G235" s="7"/>
      <x:c r="H235" s="5">
        <x:v>48</x:v>
      </x:c>
      <x:c r="I235" s="6"/>
    </x:row>
    <x:row r="236" spans="1:9" ht="22.5" customHeight="1">
      <x:c r="A236" s="3">
        <x:f t="shared" si="0"/>
        <x:v>221</x:v>
      </x:c>
      <x:c r="B236" s="4" t="s">
        <x:v>308</x:v>
      </x:c>
      <x:c r="C236" s="4" t="s">
        <x:v>499</x:v>
      </x:c>
      <x:c r="D236" s="7" t="s">
        <x:v>367</x:v>
      </x:c>
      <x:c r="E236" s="7" t="s">
        <x:v>479</x:v>
      </x:c>
      <x:c r="F236" s="7" t="s">
        <x:v>46</x:v>
      </x:c>
      <x:c r="G236" s="7"/>
      <x:c r="H236" s="5">
        <x:v>48</x:v>
      </x:c>
      <x:c r="I236" s="6"/>
    </x:row>
    <x:row r="237" spans="1:9" ht="22.5" customHeight="1">
      <x:c r="A237" s="3">
        <x:f t="shared" si="0"/>
        <x:v>222</x:v>
      </x:c>
      <x:c r="B237" s="4" t="s">
        <x:v>308</x:v>
      </x:c>
      <x:c r="C237" s="4" t="s">
        <x:v>517</x:v>
      </x:c>
      <x:c r="D237" s="7" t="s">
        <x:v>137</x:v>
      </x:c>
      <x:c r="E237" s="7" t="s">
        <x:v>348</x:v>
      </x:c>
      <x:c r="F237" s="7" t="s">
        <x:v>43</x:v>
      </x:c>
      <x:c r="G237" s="7"/>
      <x:c r="H237" s="5">
        <x:v>24</x:v>
      </x:c>
      <x:c r="I237" s="6"/>
    </x:row>
    <x:row r="238" spans="1:9" ht="22.5" customHeight="1">
      <x:c r="A238" s="3">
        <x:f t="shared" si="0"/>
        <x:v>223</x:v>
      </x:c>
      <x:c r="B238" s="4" t="s">
        <x:v>308</x:v>
      </x:c>
      <x:c r="C238" s="4" t="s">
        <x:v>517</x:v>
      </x:c>
      <x:c r="D238" s="4" t="s">
        <x:v>159</x:v>
      </x:c>
      <x:c r="E238" s="4" t="s">
        <x:v>225</x:v>
      </x:c>
      <x:c r="F238" s="4" t="s">
        <x:v>43</x:v>
      </x:c>
      <x:c r="G238" s="4"/>
      <x:c r="H238" s="5">
        <x:v>24</x:v>
      </x:c>
      <x:c r="I238" s="6"/>
    </x:row>
    <x:row r="239" spans="1:9" ht="22.5" customHeight="1">
      <x:c r="A239" s="3">
        <x:f t="shared" si="0"/>
        <x:v>224</x:v>
      </x:c>
      <x:c r="B239" s="4" t="s">
        <x:v>308</x:v>
      </x:c>
      <x:c r="C239" s="4" t="s">
        <x:v>326</x:v>
      </x:c>
      <x:c r="D239" s="7" t="s">
        <x:v>361</x:v>
      </x:c>
      <x:c r="E239" s="7" t="s">
        <x:v>479</x:v>
      </x:c>
      <x:c r="F239" s="7" t="s">
        <x:v>46</x:v>
      </x:c>
      <x:c r="G239" s="7"/>
      <x:c r="H239" s="5">
        <x:v>120</x:v>
      </x:c>
      <x:c r="I239" s="6"/>
    </x:row>
    <x:row r="240" spans="1:9" ht="22.5" customHeight="1">
      <x:c r="A240" s="3">
        <x:f t="shared" si="0"/>
        <x:v>225</x:v>
      </x:c>
      <x:c r="B240" s="4" t="s">
        <x:v>308</x:v>
      </x:c>
      <x:c r="C240" s="4" t="s">
        <x:v>319</x:v>
      </x:c>
      <x:c r="D240" s="4" t="s">
        <x:v>153</x:v>
      </x:c>
      <x:c r="E240" s="4" t="s">
        <x:v>366</x:v>
      </x:c>
      <x:c r="F240" s="4" t="s">
        <x:v>46</x:v>
      </x:c>
      <x:c r="G240" s="4"/>
      <x:c r="H240" s="5">
        <x:v>48</x:v>
      </x:c>
      <x:c r="I240" s="6"/>
    </x:row>
    <x:row r="241" spans="1:9" ht="22.5" customHeight="1">
      <x:c r="A241" s="3">
        <x:f t="shared" si="0"/>
        <x:v>226</x:v>
      </x:c>
      <x:c r="B241" s="4" t="s">
        <x:v>308</x:v>
      </x:c>
      <x:c r="C241" s="4" t="s">
        <x:v>502</x:v>
      </x:c>
      <x:c r="D241" s="7" t="s">
        <x:v>356</x:v>
      </x:c>
      <x:c r="E241" s="7" t="s">
        <x:v>362</x:v>
      </x:c>
      <x:c r="F241" s="7" t="s">
        <x:v>335</x:v>
      </x:c>
      <x:c r="G241" s="7"/>
      <x:c r="H241" s="5">
        <x:v>48</x:v>
      </x:c>
      <x:c r="I241" s="6"/>
    </x:row>
    <x:row r="242" spans="1:9" ht="22.5" customHeight="1">
      <x:c r="A242" s="3">
        <x:f t="shared" si="0"/>
        <x:v>227</x:v>
      </x:c>
      <x:c r="B242" s="4" t="s">
        <x:v>308</x:v>
      </x:c>
      <x:c r="C242" s="4" t="s">
        <x:v>502</x:v>
      </x:c>
      <x:c r="D242" s="7" t="s">
        <x:v>146</x:v>
      </x:c>
      <x:c r="E242" s="7" t="s">
        <x:v>476</x:v>
      </x:c>
      <x:c r="F242" s="7" t="s">
        <x:v>46</x:v>
      </x:c>
      <x:c r="G242" s="7"/>
      <x:c r="H242" s="5">
        <x:v>120</x:v>
      </x:c>
      <x:c r="I242" s="6"/>
    </x:row>
    <x:row r="243" spans="1:9" ht="22.5" customHeight="1">
      <x:c r="A243" s="3">
        <x:f t="shared" si="0"/>
        <x:v>228</x:v>
      </x:c>
      <x:c r="B243" s="4" t="s">
        <x:v>308</x:v>
      </x:c>
      <x:c r="C243" s="4" t="s">
        <x:v>502</x:v>
      </x:c>
      <x:c r="D243" s="4" t="s">
        <x:v>463</x:v>
      </x:c>
      <x:c r="E243" s="4" t="s">
        <x:v>317</x:v>
      </x:c>
      <x:c r="F243" s="4" t="s">
        <x:v>46</x:v>
      </x:c>
      <x:c r="G243" s="4"/>
      <x:c r="H243" s="5">
        <x:v>24</x:v>
      </x:c>
      <x:c r="I243" s="6"/>
    </x:row>
    <x:row r="244" spans="1:9" ht="22.5" customHeight="1">
      <x:c r="A244" s="3">
        <x:f t="shared" si="0"/>
        <x:v>229</x:v>
      </x:c>
      <x:c r="B244" s="4" t="s">
        <x:v>339</x:v>
      </x:c>
      <x:c r="C244" s="4" t="s">
        <x:v>312</x:v>
      </x:c>
      <x:c r="D244" s="4" t="s">
        <x:v>145</x:v>
      </x:c>
      <x:c r="E244" s="4" t="s">
        <x:v>355</x:v>
      </x:c>
      <x:c r="F244" s="4" t="s">
        <x:v>43</x:v>
      </x:c>
      <x:c r="G244" s="4"/>
      <x:c r="H244" s="5">
        <x:f>6*2*12</x:f>
        <x:v>144</x:v>
      </x:c>
      <x:c r="I244" s="6"/>
    </x:row>
    <x:row r="245" spans="1:9" ht="22.5" customHeight="1">
      <x:c r="A245" s="3">
        <x:f t="shared" si="0"/>
        <x:v>230</x:v>
      </x:c>
      <x:c r="B245" s="4" t="s">
        <x:v>339</x:v>
      </x:c>
      <x:c r="C245" s="4" t="s">
        <x:v>312</x:v>
      </x:c>
      <x:c r="D245" s="7" t="s">
        <x:v>138</x:v>
      </x:c>
      <x:c r="E245" s="7" t="s">
        <x:v>225</x:v>
      </x:c>
      <x:c r="F245" s="7" t="s">
        <x:v>43</x:v>
      </x:c>
      <x:c r="G245" s="7"/>
      <x:c r="H245" s="5">
        <x:v>120</x:v>
      </x:c>
      <x:c r="I245" s="6"/>
    </x:row>
    <x:row r="246" spans="1:9" ht="22.5" customHeight="1">
      <x:c r="A246" s="3">
        <x:f t="shared" si="0"/>
        <x:v>231</x:v>
      </x:c>
      <x:c r="B246" s="4" t="s">
        <x:v>339</x:v>
      </x:c>
      <x:c r="C246" s="4" t="s">
        <x:v>312</x:v>
      </x:c>
      <x:c r="D246" s="4" t="s">
        <x:v>135</x:v>
      </x:c>
      <x:c r="E246" s="4" t="s">
        <x:v>158</x:v>
      </x:c>
      <x:c r="F246" s="4" t="s">
        <x:v>43</x:v>
      </x:c>
      <x:c r="G246" s="4"/>
      <x:c r="H246" s="5">
        <x:f>8*2*12</x:f>
        <x:v>192</x:v>
      </x:c>
      <x:c r="I246" s="6"/>
    </x:row>
    <x:row r="247" spans="1:9" ht="22.5" customHeight="1">
      <x:c r="A247" s="3">
        <x:f t="shared" si="0"/>
        <x:v>232</x:v>
      </x:c>
      <x:c r="B247" s="4" t="s">
        <x:v>339</x:v>
      </x:c>
      <x:c r="C247" s="4" t="s">
        <x:v>312</x:v>
      </x:c>
      <x:c r="D247" s="4" t="s">
        <x:v>150</x:v>
      </x:c>
      <x:c r="E247" s="4" t="s">
        <x:v>119</x:v>
      </x:c>
      <x:c r="F247" s="4" t="s">
        <x:v>43</x:v>
      </x:c>
      <x:c r="G247" s="4"/>
      <x:c r="H247" s="5">
        <x:f>10*2*12</x:f>
        <x:v>240</x:v>
      </x:c>
      <x:c r="I247" s="6"/>
    </x:row>
    <x:row r="248" spans="1:9" ht="22.5" customHeight="1">
      <x:c r="A248" s="3">
        <x:f t="shared" si="0"/>
        <x:v>233</x:v>
      </x:c>
      <x:c r="B248" s="4" t="s">
        <x:v>339</x:v>
      </x:c>
      <x:c r="C248" s="4" t="s">
        <x:v>312</x:v>
      </x:c>
      <x:c r="D248" s="7" t="s">
        <x:v>575</x:v>
      </x:c>
      <x:c r="E248" s="7" t="s">
        <x:v>358</x:v>
      </x:c>
      <x:c r="F248" s="7" t="s">
        <x:v>46</x:v>
      </x:c>
      <x:c r="G248" s="7"/>
      <x:c r="H248" s="5">
        <x:f>2*1*5*12</x:f>
        <x:v>120</x:v>
      </x:c>
      <x:c r="I248" s="6"/>
    </x:row>
    <x:row r="249" spans="1:9" ht="22.5" customHeight="1">
      <x:c r="A249" s="3">
        <x:f t="shared" si="0"/>
        <x:v>234</x:v>
      </x:c>
      <x:c r="B249" s="4" t="s">
        <x:v>339</x:v>
      </x:c>
      <x:c r="C249" s="4" t="s">
        <x:v>481</x:v>
      </x:c>
      <x:c r="D249" s="7" t="s">
        <x:v>576</x:v>
      </x:c>
      <x:c r="E249" s="7" t="s">
        <x:v>332</x:v>
      </x:c>
      <x:c r="F249" s="7" t="s">
        <x:v>46</x:v>
      </x:c>
      <x:c r="G249" s="7"/>
      <x:c r="H249" s="5">
        <x:v>24</x:v>
      </x:c>
      <x:c r="I249" s="6"/>
    </x:row>
    <x:row r="250" spans="1:9" ht="22.5" customHeight="1">
      <x:c r="A250" s="3">
        <x:f t="shared" si="0"/>
        <x:v>235</x:v>
      </x:c>
      <x:c r="B250" s="4" t="s">
        <x:v>339</x:v>
      </x:c>
      <x:c r="C250" s="4" t="s">
        <x:v>464</x:v>
      </x:c>
      <x:c r="D250" s="4" t="s">
        <x:v>575</x:v>
      </x:c>
      <x:c r="E250" s="4" t="s">
        <x:v>277</x:v>
      </x:c>
      <x:c r="F250" s="4" t="s">
        <x:v>46</x:v>
      </x:c>
      <x:c r="G250" s="4"/>
      <x:c r="H250" s="5">
        <x:v>60</x:v>
      </x:c>
      <x:c r="I250" s="6"/>
    </x:row>
    <x:row r="251" spans="1:9" ht="22.5" customHeight="1">
      <x:c r="A251" s="3">
        <x:f t="shared" si="0"/>
        <x:v>236</x:v>
      </x:c>
      <x:c r="B251" s="4" t="s">
        <x:v>339</x:v>
      </x:c>
      <x:c r="C251" s="4" t="s">
        <x:v>464</x:v>
      </x:c>
      <x:c r="D251" s="4" t="s">
        <x:v>555</x:v>
      </x:c>
      <x:c r="E251" s="4" t="s">
        <x:v>332</x:v>
      </x:c>
      <x:c r="F251" s="4" t="s">
        <x:v>46</x:v>
      </x:c>
      <x:c r="G251" s="4"/>
      <x:c r="H251" s="5">
        <x:f>1</x:f>
        <x:v>1</x:v>
      </x:c>
      <x:c r="I251" s="6"/>
    </x:row>
    <x:row r="252" spans="1:9" ht="22.5" customHeight="1">
      <x:c r="A252" s="3">
        <x:f t="shared" si="0"/>
        <x:v>237</x:v>
      </x:c>
      <x:c r="B252" s="4" t="s">
        <x:v>339</x:v>
      </x:c>
      <x:c r="C252" s="4" t="s">
        <x:v>464</x:v>
      </x:c>
      <x:c r="D252" s="7" t="s">
        <x:v>555</x:v>
      </x:c>
      <x:c r="E252" s="7" t="s">
        <x:v>479</x:v>
      </x:c>
      <x:c r="F252" s="7" t="s">
        <x:v>46</x:v>
      </x:c>
      <x:c r="G252" s="7"/>
      <x:c r="H252" s="5">
        <x:f>2*8*12</x:f>
        <x:v>192</x:v>
      </x:c>
      <x:c r="I252" s="6"/>
    </x:row>
    <x:row r="253" spans="1:9" ht="22.5" customHeight="1">
      <x:c r="A253" s="3">
        <x:f t="shared" si="0"/>
        <x:v>238</x:v>
      </x:c>
      <x:c r="B253" s="4" t="s">
        <x:v>339</x:v>
      </x:c>
      <x:c r="C253" s="4" t="s">
        <x:v>464</x:v>
      </x:c>
      <x:c r="D253" s="7" t="s">
        <x:v>487</x:v>
      </x:c>
      <x:c r="E253" s="7" t="s">
        <x:v>488</x:v>
      </x:c>
      <x:c r="F253" s="8" t="s">
        <x:v>46</x:v>
      </x:c>
      <x:c r="G253" s="8"/>
      <x:c r="H253" s="5">
        <x:v>192</x:v>
      </x:c>
      <x:c r="I253" s="6"/>
    </x:row>
    <x:row r="254" spans="1:9" ht="22.5" customHeight="1">
      <x:c r="A254" s="3">
        <x:f t="shared" si="0"/>
        <x:v>239</x:v>
      </x:c>
      <x:c r="B254" s="4" t="s">
        <x:v>339</x:v>
      </x:c>
      <x:c r="C254" s="4" t="s">
        <x:v>464</x:v>
      </x:c>
      <x:c r="D254" s="4" t="s">
        <x:v>547</x:v>
      </x:c>
      <x:c r="E254" s="4" t="s">
        <x:v>225</x:v>
      </x:c>
      <x:c r="F254" s="4" t="s">
        <x:v>43</x:v>
      </x:c>
      <x:c r="G254" s="4"/>
      <x:c r="H254" s="5">
        <x:v>96</x:v>
      </x:c>
      <x:c r="I254" s="6"/>
    </x:row>
    <x:row r="255" spans="1:9" ht="22.5" customHeight="1">
      <x:c r="A255" s="3">
        <x:f t="shared" si="0"/>
        <x:v>240</x:v>
      </x:c>
      <x:c r="B255" s="4" t="s">
        <x:v>339</x:v>
      </x:c>
      <x:c r="C255" s="4" t="s">
        <x:v>464</x:v>
      </x:c>
      <x:c r="D255" s="7" t="s">
        <x:v>583</x:v>
      </x:c>
      <x:c r="E255" s="7" t="s">
        <x:v>479</x:v>
      </x:c>
      <x:c r="F255" s="7" t="s">
        <x:v>46</x:v>
      </x:c>
      <x:c r="G255" s="7"/>
      <x:c r="H255" s="5">
        <x:f>3*2*12</x:f>
        <x:v>72</x:v>
      </x:c>
      <x:c r="I255" s="6"/>
    </x:row>
    <x:row r="256" spans="1:9" ht="22.5" customHeight="1">
      <x:c r="A256" s="3">
        <x:f t="shared" si="0"/>
        <x:v>241</x:v>
      </x:c>
      <x:c r="B256" s="4" t="s">
        <x:v>339</x:v>
      </x:c>
      <x:c r="C256" s="4" t="s">
        <x:v>464</x:v>
      </x:c>
      <x:c r="D256" s="4" t="s">
        <x:v>543</x:v>
      </x:c>
      <x:c r="E256" s="4" t="s">
        <x:v>221</x:v>
      </x:c>
      <x:c r="F256" s="4" t="s">
        <x:v>43</x:v>
      </x:c>
      <x:c r="G256" s="4"/>
      <x:c r="H256" s="5">
        <x:f>3*2*12</x:f>
        <x:v>72</x:v>
      </x:c>
      <x:c r="I256" s="6"/>
    </x:row>
    <x:row r="257" spans="1:9" ht="22.5" customHeight="1">
      <x:c r="A257" s="3">
        <x:f t="shared" si="0"/>
        <x:v>242</x:v>
      </x:c>
      <x:c r="B257" s="4" t="s">
        <x:v>339</x:v>
      </x:c>
      <x:c r="C257" s="4" t="s">
        <x:v>464</x:v>
      </x:c>
      <x:c r="D257" s="4" t="s">
        <x:v>545</x:v>
      </x:c>
      <x:c r="E257" s="4" t="s">
        <x:v>368</x:v>
      </x:c>
      <x:c r="F257" s="4" t="s">
        <x:v>43</x:v>
      </x:c>
      <x:c r="G257" s="4"/>
      <x:c r="H257" s="5">
        <x:v>24</x:v>
      </x:c>
      <x:c r="I257" s="6"/>
    </x:row>
    <x:row r="258" spans="1:9" ht="22.5" customHeight="1">
      <x:c r="A258" s="3">
        <x:f t="shared" si="0"/>
        <x:v>243</x:v>
      </x:c>
      <x:c r="B258" s="4" t="s">
        <x:v>339</x:v>
      </x:c>
      <x:c r="C258" s="4" t="s">
        <x:v>464</x:v>
      </x:c>
      <x:c r="D258" s="4" t="s">
        <x:v>418</x:v>
      </x:c>
      <x:c r="E258" s="9" t="s">
        <x:v>225</x:v>
      </x:c>
      <x:c r="F258" s="9" t="s">
        <x:v>43</x:v>
      </x:c>
      <x:c r="G258" s="9"/>
      <x:c r="H258" s="5">
        <x:v>24</x:v>
      </x:c>
      <x:c r="I258" s="6"/>
    </x:row>
    <x:row r="259" spans="1:9" ht="22.5" customHeight="1">
      <x:c r="A259" s="3">
        <x:f t="shared" si="0"/>
        <x:v>244</x:v>
      </x:c>
      <x:c r="B259" s="4" t="s">
        <x:v>339</x:v>
      </x:c>
      <x:c r="C259" s="4" t="s">
        <x:v>464</x:v>
      </x:c>
      <x:c r="D259" s="4" t="s">
        <x:v>382</x:v>
      </x:c>
      <x:c r="E259" s="9" t="s">
        <x:v>368</x:v>
      </x:c>
      <x:c r="F259" s="9" t="s">
        <x:v>43</x:v>
      </x:c>
      <x:c r="G259" s="9"/>
      <x:c r="H259" s="5">
        <x:v>24</x:v>
      </x:c>
      <x:c r="I259" s="6"/>
    </x:row>
    <x:row r="260" spans="1:9" ht="22.5" customHeight="1">
      <x:c r="A260" s="3">
        <x:f t="shared" si="0"/>
        <x:v>245</x:v>
      </x:c>
      <x:c r="B260" s="4" t="s">
        <x:v>339</x:v>
      </x:c>
      <x:c r="C260" s="4" t="s">
        <x:v>464</x:v>
      </x:c>
      <x:c r="D260" s="4" t="s">
        <x:v>381</x:v>
      </x:c>
      <x:c r="E260" s="9" t="s">
        <x:v>225</x:v>
      </x:c>
      <x:c r="F260" s="9" t="s">
        <x:v>43</x:v>
      </x:c>
      <x:c r="G260" s="9"/>
      <x:c r="H260" s="5">
        <x:f>10*12</x:f>
        <x:v>120</x:v>
      </x:c>
      <x:c r="I260" s="6"/>
    </x:row>
    <x:row r="261" spans="1:9" ht="22.5" customHeight="1">
      <x:c r="A261" s="3">
        <x:f t="shared" si="0"/>
        <x:v>246</x:v>
      </x:c>
      <x:c r="B261" s="4" t="s">
        <x:v>339</x:v>
      </x:c>
      <x:c r="C261" s="4" t="s">
        <x:v>464</x:v>
      </x:c>
      <x:c r="D261" s="4" t="s">
        <x:v>380</x:v>
      </x:c>
      <x:c r="E261" s="9" t="s">
        <x:v>225</x:v>
      </x:c>
      <x:c r="F261" s="9" t="s">
        <x:v>43</x:v>
      </x:c>
      <x:c r="G261" s="9"/>
      <x:c r="H261" s="5">
        <x:v>96</x:v>
      </x:c>
      <x:c r="I261" s="6"/>
    </x:row>
    <x:row r="262" spans="1:9" ht="22.5" customHeight="1">
      <x:c r="A262" s="3">
        <x:f t="shared" si="0"/>
        <x:v>247</x:v>
      </x:c>
      <x:c r="B262" s="4" t="s">
        <x:v>339</x:v>
      </x:c>
      <x:c r="C262" s="4" t="s">
        <x:v>464</x:v>
      </x:c>
      <x:c r="D262" s="4" t="s">
        <x:v>380</x:v>
      </x:c>
      <x:c r="E262" s="9" t="s">
        <x:v>368</x:v>
      </x:c>
      <x:c r="F262" s="9" t="s">
        <x:v>43</x:v>
      </x:c>
      <x:c r="G262" s="9"/>
      <x:c r="H262" s="5">
        <x:f>2*2*12</x:f>
        <x:v>48</x:v>
      </x:c>
      <x:c r="I262" s="6"/>
    </x:row>
    <x:row r="263" spans="1:9" ht="22.5" customHeight="1">
      <x:c r="A263" s="3">
        <x:f t="shared" si="0"/>
        <x:v>248</x:v>
      </x:c>
      <x:c r="B263" s="4" t="s">
        <x:v>341</x:v>
      </x:c>
      <x:c r="C263" s="4" t="s">
        <x:v>458</x:v>
      </x:c>
      <x:c r="D263" s="4" t="s">
        <x:v>359</x:v>
      </x:c>
      <x:c r="E263" s="4" t="s">
        <x:v>365</x:v>
      </x:c>
      <x:c r="F263" s="4" t="s">
        <x:v>46</x:v>
      </x:c>
      <x:c r="G263" s="4"/>
      <x:c r="H263" s="5">
        <x:f>40*5*12</x:f>
        <x:v>2400</x:v>
      </x:c>
      <x:c r="I263" s="6"/>
    </x:row>
    <x:row r="264" spans="1:9" ht="22.5" customHeight="1">
      <x:c r="A264" s="3">
        <x:f t="shared" si="0"/>
        <x:v>249</x:v>
      </x:c>
      <x:c r="B264" s="4" t="s">
        <x:v>341</x:v>
      </x:c>
      <x:c r="C264" s="4" t="s">
        <x:v>457</x:v>
      </x:c>
      <x:c r="D264" s="7" t="s">
        <x:v>190</x:v>
      </x:c>
      <x:c r="E264" s="7" t="s">
        <x:v>360</x:v>
      </x:c>
      <x:c r="F264" s="7" t="s">
        <x:v>46</x:v>
      </x:c>
      <x:c r="G264" s="7"/>
      <x:c r="H264" s="5">
        <x:v>1200</x:v>
      </x:c>
      <x:c r="I264" s="6"/>
    </x:row>
    <x:row r="265" spans="1:9" ht="22.5" customHeight="1">
      <x:c r="A265" s="3">
        <x:f t="shared" si="0"/>
        <x:v>250</x:v>
      </x:c>
      <x:c r="B265" s="4" t="s">
        <x:v>341</x:v>
      </x:c>
      <x:c r="C265" s="4" t="s">
        <x:v>457</x:v>
      </x:c>
      <x:c r="D265" s="4" t="s">
        <x:v>115</x:v>
      </x:c>
      <x:c r="E265" s="4" t="s">
        <x:v>378</x:v>
      </x:c>
      <x:c r="F265" s="4" t="s">
        <x:v>46</x:v>
      </x:c>
      <x:c r="G265" s="4"/>
      <x:c r="H265" s="5">
        <x:v>1200</x:v>
      </x:c>
      <x:c r="I265" s="6"/>
    </x:row>
    <x:row r="266" spans="1:9" ht="22.5" customHeight="1">
      <x:c r="A266" s="3">
        <x:f t="shared" si="0"/>
        <x:v>251</x:v>
      </x:c>
      <x:c r="B266" s="4" t="s">
        <x:v>341</x:v>
      </x:c>
      <x:c r="C266" s="4" t="s">
        <x:v>457</x:v>
      </x:c>
      <x:c r="D266" s="4" t="s">
        <x:v>162</x:v>
      </x:c>
      <x:c r="E266" s="9" t="s">
        <x:v>372</x:v>
      </x:c>
      <x:c r="F266" s="9" t="s">
        <x:v>46</x:v>
      </x:c>
      <x:c r="G266" s="9"/>
      <x:c r="H266" s="5">
        <x:v>1200</x:v>
      </x:c>
      <x:c r="I266" s="6"/>
    </x:row>
    <x:row r="267" spans="1:9" ht="22.5" customHeight="1">
      <x:c r="A267" s="3">
        <x:f t="shared" si="0"/>
        <x:v>252</x:v>
      </x:c>
      <x:c r="B267" s="4" t="s">
        <x:v>341</x:v>
      </x:c>
      <x:c r="C267" s="4" t="s">
        <x:v>343</x:v>
      </x:c>
      <x:c r="D267" s="7" t="s">
        <x:v>152</x:v>
      </x:c>
      <x:c r="E267" s="7" t="s">
        <x:v>225</x:v>
      </x:c>
      <x:c r="F267" s="7" t="s">
        <x:v>43</x:v>
      </x:c>
      <x:c r="G267" s="7"/>
      <x:c r="H267" s="5">
        <x:f>8*12</x:f>
        <x:v>96</x:v>
      </x:c>
      <x:c r="I267" s="6"/>
    </x:row>
    <x:row r="268" spans="1:9" ht="22.5" customHeight="1">
      <x:c r="A268" s="3">
        <x:f t="shared" si="0"/>
        <x:v>253</x:v>
      </x:c>
      <x:c r="B268" s="4" t="s">
        <x:v>341</x:v>
      </x:c>
      <x:c r="C268" s="4" t="s">
        <x:v>343</x:v>
      </x:c>
      <x:c r="D268" s="7" t="s">
        <x:v>130</x:v>
      </x:c>
      <x:c r="E268" s="7" t="s">
        <x:v>373</x:v>
      </x:c>
      <x:c r="F268" s="7" t="s">
        <x:v>43</x:v>
      </x:c>
      <x:c r="G268" s="7"/>
      <x:c r="H268" s="5">
        <x:f>10*3*12</x:f>
        <x:v>360</x:v>
      </x:c>
      <x:c r="I268" s="6"/>
    </x:row>
    <x:row r="269" spans="1:9" ht="22.5" customHeight="1">
      <x:c r="A269" s="3">
        <x:f t="shared" si="0"/>
        <x:v>254</x:v>
      </x:c>
      <x:c r="B269" s="4" t="s">
        <x:v>341</x:v>
      </x:c>
      <x:c r="C269" s="4" t="s">
        <x:v>343</x:v>
      </x:c>
      <x:c r="D269" s="4" t="s">
        <x:v>377</x:v>
      </x:c>
      <x:c r="E269" s="4" t="s">
        <x:v>128</x:v>
      </x:c>
      <x:c r="F269" s="4" t="s">
        <x:v>43</x:v>
      </x:c>
      <x:c r="G269" s="4"/>
      <x:c r="H269" s="5">
        <x:f>8*2*12</x:f>
        <x:v>192</x:v>
      </x:c>
      <x:c r="I269" s="6"/>
    </x:row>
    <x:row r="270" spans="1:9" ht="22.5" customHeight="1">
      <x:c r="A270" s="3">
        <x:f t="shared" si="0"/>
        <x:v>255</x:v>
      </x:c>
      <x:c r="B270" s="4" t="s">
        <x:v>341</x:v>
      </x:c>
      <x:c r="C270" s="4" t="s">
        <x:v>343</x:v>
      </x:c>
      <x:c r="D270" s="4" t="s">
        <x:v>82</x:v>
      </x:c>
      <x:c r="E270" s="4" t="s">
        <x:v>128</x:v>
      </x:c>
      <x:c r="F270" s="4" t="s">
        <x:v>43</x:v>
      </x:c>
      <x:c r="G270" s="4"/>
      <x:c r="H270" s="5">
        <x:v>192</x:v>
      </x:c>
      <x:c r="I270" s="6"/>
    </x:row>
    <x:row r="271" spans="1:9" ht="22.5" customHeight="1">
      <x:c r="A271" s="3">
        <x:f t="shared" si="0"/>
        <x:v>256</x:v>
      </x:c>
      <x:c r="B271" s="4" t="s">
        <x:v>341</x:v>
      </x:c>
      <x:c r="C271" s="4" t="s">
        <x:v>343</x:v>
      </x:c>
      <x:c r="D271" s="7" t="s">
        <x:v>136</x:v>
      </x:c>
      <x:c r="E271" s="7" t="s">
        <x:v>225</x:v>
      </x:c>
      <x:c r="F271" s="7" t="s">
        <x:v>43</x:v>
      </x:c>
      <x:c r="G271" s="7"/>
      <x:c r="H271" s="5">
        <x:f>7*2*12</x:f>
        <x:v>168</x:v>
      </x:c>
      <x:c r="I271" s="6"/>
    </x:row>
    <x:row r="272" spans="1:9" ht="22.5" customHeight="1">
      <x:c r="A272" s="3">
        <x:f t="shared" si="0"/>
        <x:v>257</x:v>
      </x:c>
      <x:c r="B272" s="4" t="s">
        <x:v>341</x:v>
      </x:c>
      <x:c r="C272" s="4" t="s">
        <x:v>343</x:v>
      </x:c>
      <x:c r="D272" s="4" t="s">
        <x:v>125</x:v>
      </x:c>
      <x:c r="E272" s="4" t="s">
        <x:v>225</x:v>
      </x:c>
      <x:c r="F272" s="4" t="s">
        <x:v>43</x:v>
      </x:c>
      <x:c r="G272" s="4"/>
      <x:c r="H272" s="5">
        <x:f>6*2*12</x:f>
        <x:v>144</x:v>
      </x:c>
      <x:c r="I272" s="6"/>
    </x:row>
    <x:row r="273" spans="1:9" ht="22.5" customHeight="1">
      <x:c r="A273" s="3">
        <x:f t="shared" si="0"/>
        <x:v>258</x:v>
      </x:c>
      <x:c r="B273" s="4" t="s">
        <x:v>341</x:v>
      </x:c>
      <x:c r="C273" s="4" t="s">
        <x:v>343</x:v>
      </x:c>
      <x:c r="D273" s="4" t="s">
        <x:v>149</x:v>
      </x:c>
      <x:c r="E273" s="4" t="s">
        <x:v>132</x:v>
      </x:c>
      <x:c r="F273" s="4" t="s">
        <x:v>43</x:v>
      </x:c>
      <x:c r="G273" s="4"/>
      <x:c r="H273" s="5">
        <x:v>48</x:v>
      </x:c>
      <x:c r="I273" s="6"/>
    </x:row>
    <x:row r="274" spans="1:9" ht="22.5" customHeight="1">
      <x:c r="A274" s="3">
        <x:f t="shared" si="0"/>
        <x:v>259</x:v>
      </x:c>
      <x:c r="B274" s="4" t="s">
        <x:v>341</x:v>
      </x:c>
      <x:c r="C274" s="4" t="s">
        <x:v>343</x:v>
      </x:c>
      <x:c r="D274" s="4" t="s">
        <x:v>186</x:v>
      </x:c>
      <x:c r="E274" s="4" t="s">
        <x:v>143</x:v>
      </x:c>
      <x:c r="F274" s="4" t="s">
        <x:v>43</x:v>
      </x:c>
      <x:c r="G274" s="4"/>
      <x:c r="H274" s="5">
        <x:f>10*2*12</x:f>
        <x:v>240</x:v>
      </x:c>
      <x:c r="I274" s="6"/>
    </x:row>
    <x:row r="275" spans="1:9" ht="22.5" customHeight="1">
      <x:c r="A275" s="3">
        <x:f t="shared" si="0"/>
        <x:v>260</x:v>
      </x:c>
      <x:c r="B275" s="4" t="s">
        <x:v>341</x:v>
      </x:c>
      <x:c r="C275" s="4" t="s">
        <x:v>343</x:v>
      </x:c>
      <x:c r="D275" s="7" t="s">
        <x:v>371</x:v>
      </x:c>
      <x:c r="E275" s="7" t="s">
        <x:v>129</x:v>
      </x:c>
      <x:c r="F275" s="7" t="s">
        <x:v>43</x:v>
      </x:c>
      <x:c r="G275" s="7"/>
      <x:c r="H275" s="5">
        <x:f>8*2*12</x:f>
        <x:v>192</x:v>
      </x:c>
      <x:c r="I275" s="6"/>
    </x:row>
    <x:row r="276" spans="1:9" ht="22.5" customHeight="1">
      <x:c r="A276" s="3">
        <x:f t="shared" si="0"/>
        <x:v>261</x:v>
      </x:c>
      <x:c r="B276" s="4" t="s">
        <x:v>341</x:v>
      </x:c>
      <x:c r="C276" s="4" t="s">
        <x:v>343</x:v>
      </x:c>
      <x:c r="D276" s="4" t="s">
        <x:v>103</x:v>
      </x:c>
      <x:c r="E276" s="4" t="s">
        <x:v>225</x:v>
      </x:c>
      <x:c r="F276" s="4" t="s">
        <x:v>43</x:v>
      </x:c>
      <x:c r="G276" s="4"/>
      <x:c r="H276" s="5">
        <x:f>5*2*12</x:f>
        <x:v>120</x:v>
      </x:c>
      <x:c r="I276" s="6"/>
    </x:row>
    <x:row r="277" spans="1:9" ht="22.5" customHeight="1">
      <x:c r="A277" s="3">
        <x:f t="shared" si="0"/>
        <x:v>262</x:v>
      </x:c>
      <x:c r="B277" s="4" t="s">
        <x:v>341</x:v>
      </x:c>
      <x:c r="C277" s="4" t="s">
        <x:v>343</x:v>
      </x:c>
      <x:c r="D277" s="7" t="s">
        <x:v>407</x:v>
      </x:c>
      <x:c r="E277" s="7" t="s">
        <x:v>225</x:v>
      </x:c>
      <x:c r="F277" s="7" t="s">
        <x:v>43</x:v>
      </x:c>
      <x:c r="G277" s="7"/>
      <x:c r="H277" s="5">
        <x:f>6*2*12</x:f>
        <x:v>144</x:v>
      </x:c>
      <x:c r="I277" s="6"/>
    </x:row>
    <x:row r="278" spans="1:9" ht="22.5" customHeight="1">
      <x:c r="A278" s="3">
        <x:f t="shared" si="0"/>
        <x:v>263</x:v>
      </x:c>
      <x:c r="B278" s="4" t="s">
        <x:v>341</x:v>
      </x:c>
      <x:c r="C278" s="4" t="s">
        <x:v>343</x:v>
      </x:c>
      <x:c r="D278" s="4" t="s">
        <x:v>112</x:v>
      </x:c>
      <x:c r="E278" s="4" t="s">
        <x:v>225</x:v>
      </x:c>
      <x:c r="F278" s="4" t="s">
        <x:v>43</x:v>
      </x:c>
      <x:c r="G278" s="4"/>
      <x:c r="H278" s="5">
        <x:f>5*2*12</x:f>
        <x:v>120</x:v>
      </x:c>
      <x:c r="I278" s="6"/>
    </x:row>
    <x:row r="279" spans="1:9" ht="22.5" customHeight="1">
      <x:c r="A279" s="3">
        <x:f t="shared" si="0"/>
        <x:v>264</x:v>
      </x:c>
      <x:c r="B279" s="4" t="s">
        <x:v>341</x:v>
      </x:c>
      <x:c r="C279" s="4" t="s">
        <x:v>343</x:v>
      </x:c>
      <x:c r="D279" s="7" t="s">
        <x:v>108</x:v>
      </x:c>
      <x:c r="E279" s="7" t="s">
        <x:v>128</x:v>
      </x:c>
      <x:c r="F279" s="7" t="s">
        <x:v>43</x:v>
      </x:c>
      <x:c r="G279" s="7"/>
      <x:c r="H279" s="5">
        <x:f>8*2*12</x:f>
        <x:v>192</x:v>
      </x:c>
      <x:c r="I279" s="6"/>
    </x:row>
    <x:row r="280" spans="1:9" ht="22.5" customHeight="1">
      <x:c r="A280" s="3">
        <x:f t="shared" si="0"/>
        <x:v>265</x:v>
      </x:c>
      <x:c r="B280" s="4" t="s">
        <x:v>341</x:v>
      </x:c>
      <x:c r="C280" s="4" t="s">
        <x:v>343</x:v>
      </x:c>
      <x:c r="D280" s="7" t="s">
        <x:v>579</x:v>
      </x:c>
      <x:c r="E280" s="7" t="s">
        <x:v>225</x:v>
      </x:c>
      <x:c r="F280" s="7" t="s">
        <x:v>43</x:v>
      </x:c>
      <x:c r="G280" s="7"/>
      <x:c r="H280" s="5">
        <x:f>7*3*12</x:f>
        <x:v>252</x:v>
      </x:c>
      <x:c r="I280" s="6"/>
    </x:row>
    <x:row r="281" spans="1:9" ht="22.5" customHeight="1">
      <x:c r="A281" s="3">
        <x:f t="shared" si="0"/>
        <x:v>266</x:v>
      </x:c>
      <x:c r="B281" s="4" t="s">
        <x:v>341</x:v>
      </x:c>
      <x:c r="C281" s="4" t="s">
        <x:v>343</x:v>
      </x:c>
      <x:c r="D281" s="7" t="s">
        <x:v>127</x:v>
      </x:c>
      <x:c r="E281" s="8" t="s">
        <x:v>178</x:v>
      </x:c>
      <x:c r="F281" s="8" t="s">
        <x:v>43</x:v>
      </x:c>
      <x:c r="G281" s="8"/>
      <x:c r="H281" s="5">
        <x:f>4*2*12</x:f>
        <x:v>96</x:v>
      </x:c>
      <x:c r="I281" s="6"/>
    </x:row>
    <x:row r="282" spans="1:9" ht="22.5" customHeight="1">
      <x:c r="A282" s="3">
        <x:f t="shared" si="0"/>
        <x:v>267</x:v>
      </x:c>
      <x:c r="B282" s="4" t="s">
        <x:v>341</x:v>
      </x:c>
      <x:c r="C282" s="4" t="s">
        <x:v>343</x:v>
      </x:c>
      <x:c r="D282" s="7" t="s">
        <x:v>574</x:v>
      </x:c>
      <x:c r="E282" s="7" t="s">
        <x:v>225</x:v>
      </x:c>
      <x:c r="F282" s="7" t="s">
        <x:v>43</x:v>
      </x:c>
      <x:c r="G282" s="7"/>
      <x:c r="H282" s="5">
        <x:f>4*4*12</x:f>
        <x:v>192</x:v>
      </x:c>
      <x:c r="I282" s="6"/>
    </x:row>
    <x:row r="283" spans="1:9" ht="22.5" customHeight="1">
      <x:c r="A283" s="3">
        <x:f t="shared" si="0"/>
        <x:v>268</x:v>
      </x:c>
      <x:c r="B283" s="4" t="s">
        <x:v>341</x:v>
      </x:c>
      <x:c r="C283" s="4" t="s">
        <x:v>343</x:v>
      </x:c>
      <x:c r="D283" s="4" t="s">
        <x:v>563</x:v>
      </x:c>
      <x:c r="E283" s="4" t="s">
        <x:v>225</x:v>
      </x:c>
      <x:c r="F283" s="4" t="s">
        <x:v>43</x:v>
      </x:c>
      <x:c r="G283" s="4"/>
      <x:c r="H283" s="5">
        <x:f>4*2*12</x:f>
        <x:v>96</x:v>
      </x:c>
      <x:c r="I283" s="6"/>
    </x:row>
    <x:row r="284" spans="1:9" ht="22.5" customHeight="1">
      <x:c r="A284" s="3">
        <x:f t="shared" si="0"/>
        <x:v>269</x:v>
      </x:c>
      <x:c r="B284" s="4" t="s">
        <x:v>341</x:v>
      </x:c>
      <x:c r="C284" s="4" t="s">
        <x:v>343</x:v>
      </x:c>
      <x:c r="D284" s="4" t="s">
        <x:v>570</x:v>
      </x:c>
      <x:c r="E284" s="4" t="s">
        <x:v>225</x:v>
      </x:c>
      <x:c r="F284" s="4" t="s">
        <x:v>43</x:v>
      </x:c>
      <x:c r="G284" s="4"/>
      <x:c r="H284" s="5">
        <x:f>5*3*12</x:f>
        <x:v>180</x:v>
      </x:c>
      <x:c r="I284" s="6"/>
    </x:row>
    <x:row r="285" spans="1:9" ht="22.5" customHeight="1">
      <x:c r="A285" s="3">
        <x:f t="shared" si="0"/>
        <x:v>270</x:v>
      </x:c>
      <x:c r="B285" s="4" t="s">
        <x:v>341</x:v>
      </x:c>
      <x:c r="C285" s="4" t="s">
        <x:v>343</x:v>
      </x:c>
      <x:c r="D285" s="7" t="s">
        <x:v>14</x:v>
      </x:c>
      <x:c r="E285" s="7" t="s">
        <x:v>87</x:v>
      </x:c>
      <x:c r="F285" s="7" t="s">
        <x:v>43</x:v>
      </x:c>
      <x:c r="G285" s="7"/>
      <x:c r="H285" s="5">
        <x:f>7*12*2</x:f>
        <x:v>168</x:v>
      </x:c>
      <x:c r="I285" s="6"/>
    </x:row>
    <x:row r="286" spans="1:9" ht="22.5" customHeight="1">
      <x:c r="A286" s="3">
        <x:f t="shared" si="0"/>
        <x:v>271</x:v>
      </x:c>
      <x:c r="B286" s="4" t="s">
        <x:v>341</x:v>
      </x:c>
      <x:c r="C286" s="4" t="s">
        <x:v>343</x:v>
      </x:c>
      <x:c r="D286" s="4" t="s">
        <x:v>10</x:v>
      </x:c>
      <x:c r="E286" s="4" t="s">
        <x:v>297</x:v>
      </x:c>
      <x:c r="F286" s="4" t="s">
        <x:v>46</x:v>
      </x:c>
      <x:c r="G286" s="4"/>
      <x:c r="H286" s="5">
        <x:f>4*12</x:f>
        <x:v>48</x:v>
      </x:c>
      <x:c r="I286" s="6"/>
    </x:row>
    <x:row r="287" spans="1:9" ht="22.5" customHeight="1">
      <x:c r="A287" s="3">
        <x:f t="shared" si="0"/>
        <x:v>272</x:v>
      </x:c>
      <x:c r="B287" s="4" t="s">
        <x:v>341</x:v>
      </x:c>
      <x:c r="C287" s="4" t="s">
        <x:v>343</x:v>
      </x:c>
      <x:c r="D287" s="7" t="s">
        <x:v>538</x:v>
      </x:c>
      <x:c r="E287" s="7" t="s">
        <x:v>225</x:v>
      </x:c>
      <x:c r="F287" s="7" t="s">
        <x:v>43</x:v>
      </x:c>
      <x:c r="G287" s="7"/>
      <x:c r="H287" s="5">
        <x:f>5*12</x:f>
        <x:v>60</x:v>
      </x:c>
      <x:c r="I287" s="6"/>
    </x:row>
    <x:row r="288" spans="1:9" ht="22.5" customHeight="1">
      <x:c r="A288" s="3">
        <x:f t="shared" si="0"/>
        <x:v>273</x:v>
      </x:c>
      <x:c r="B288" s="4" t="s">
        <x:v>341</x:v>
      </x:c>
      <x:c r="C288" s="4" t="s">
        <x:v>343</x:v>
      </x:c>
      <x:c r="D288" s="4" t="s">
        <x:v>571</x:v>
      </x:c>
      <x:c r="E288" s="4" t="s">
        <x:v>225</x:v>
      </x:c>
      <x:c r="F288" s="4" t="s">
        <x:v>43</x:v>
      </x:c>
      <x:c r="G288" s="4"/>
      <x:c r="H288" s="5">
        <x:f>5*4*12</x:f>
        <x:v>240</x:v>
      </x:c>
      <x:c r="I288" s="6"/>
    </x:row>
    <x:row r="289" spans="1:9" ht="22.5" customHeight="1">
      <x:c r="A289" s="3">
        <x:f t="shared" si="0"/>
        <x:v>274</x:v>
      </x:c>
      <x:c r="B289" s="4" t="s">
        <x:v>341</x:v>
      </x:c>
      <x:c r="C289" s="4" t="s">
        <x:v>343</x:v>
      </x:c>
      <x:c r="D289" s="7" t="s">
        <x:v>7</x:v>
      </x:c>
      <x:c r="E289" s="7" t="s">
        <x:v>225</x:v>
      </x:c>
      <x:c r="F289" s="7" t="s">
        <x:v>43</x:v>
      </x:c>
      <x:c r="G289" s="7"/>
      <x:c r="H289" s="5">
        <x:v>240</x:v>
      </x:c>
      <x:c r="I289" s="6"/>
    </x:row>
    <x:row r="290" spans="1:9" ht="22.5" customHeight="1">
      <x:c r="A290" s="3">
        <x:f t="shared" si="0"/>
        <x:v>275</x:v>
      </x:c>
      <x:c r="B290" s="4" t="s">
        <x:v>341</x:v>
      </x:c>
      <x:c r="C290" s="4" t="s">
        <x:v>343</x:v>
      </x:c>
      <x:c r="D290" s="7" t="s">
        <x:v>569</x:v>
      </x:c>
      <x:c r="E290" s="7" t="s">
        <x:v>398</x:v>
      </x:c>
      <x:c r="F290" s="7" t="s">
        <x:v>43</x:v>
      </x:c>
      <x:c r="G290" s="7"/>
      <x:c r="H290" s="5">
        <x:f>15*12</x:f>
        <x:v>180</x:v>
      </x:c>
      <x:c r="I290" s="6"/>
    </x:row>
    <x:row r="291" spans="1:9" ht="22.5" customHeight="1">
      <x:c r="A291" s="3">
        <x:f t="shared" si="0"/>
        <x:v>276</x:v>
      </x:c>
      <x:c r="B291" s="4" t="s">
        <x:v>341</x:v>
      </x:c>
      <x:c r="C291" s="4" t="s">
        <x:v>343</x:v>
      </x:c>
      <x:c r="D291" s="7" t="s">
        <x:v>558</x:v>
      </x:c>
      <x:c r="E291" s="7" t="s">
        <x:v>76</x:v>
      </x:c>
      <x:c r="F291" s="7" t="s">
        <x:v>43</x:v>
      </x:c>
      <x:c r="G291" s="7"/>
      <x:c r="H291" s="5">
        <x:f>9*12*2</x:f>
        <x:v>216</x:v>
      </x:c>
      <x:c r="I291" s="6"/>
    </x:row>
    <x:row r="292" spans="1:9" ht="22.5" customHeight="1">
      <x:c r="A292" s="3">
        <x:f t="shared" si="0"/>
        <x:v>277</x:v>
      </x:c>
      <x:c r="B292" s="4" t="s">
        <x:v>341</x:v>
      </x:c>
      <x:c r="C292" s="4" t="s">
        <x:v>343</x:v>
      </x:c>
      <x:c r="D292" s="7" t="s">
        <x:v>572</x:v>
      </x:c>
      <x:c r="E292" s="7" t="s">
        <x:v>76</x:v>
      </x:c>
      <x:c r="F292" s="7" t="s">
        <x:v>43</x:v>
      </x:c>
      <x:c r="G292" s="7"/>
      <x:c r="H292" s="5">
        <x:v>216</x:v>
      </x:c>
      <x:c r="I292" s="6"/>
    </x:row>
    <x:row r="293" spans="1:9" ht="22.5" customHeight="1">
      <x:c r="A293" s="3">
        <x:f t="shared" si="0"/>
        <x:v>278</x:v>
      </x:c>
      <x:c r="B293" s="4" t="s">
        <x:v>341</x:v>
      </x:c>
      <x:c r="C293" s="4" t="s">
        <x:v>469</x:v>
      </x:c>
      <x:c r="D293" s="4" t="s">
        <x:v>151</x:v>
      </x:c>
      <x:c r="E293" s="4" t="s">
        <x:v>133</x:v>
      </x:c>
      <x:c r="F293" s="4" t="s">
        <x:v>43</x:v>
      </x:c>
      <x:c r="G293" s="4"/>
      <x:c r="H293" s="5">
        <x:f>6*2*12</x:f>
        <x:v>144</x:v>
      </x:c>
      <x:c r="I293" s="6"/>
    </x:row>
    <x:row r="294" spans="1:9" ht="22.5" customHeight="1">
      <x:c r="A294" s="3">
        <x:f t="shared" si="0"/>
        <x:v>279</x:v>
      </x:c>
      <x:c r="B294" s="4" t="s">
        <x:v>341</x:v>
      </x:c>
      <x:c r="C294" s="4" t="s">
        <x:v>469</x:v>
      </x:c>
      <x:c r="D294" s="4" t="s">
        <x:v>220</x:v>
      </x:c>
      <x:c r="E294" s="9" t="s">
        <x:v>131</x:v>
      </x:c>
      <x:c r="F294" s="9" t="s">
        <x:v>43</x:v>
      </x:c>
      <x:c r="G294" s="9"/>
      <x:c r="H294" s="5">
        <x:f>9*2*12</x:f>
        <x:v>216</x:v>
      </x:c>
      <x:c r="I294" s="6"/>
    </x:row>
    <x:row r="295" spans="1:9" ht="22.5" customHeight="1">
      <x:c r="A295" s="3">
        <x:f t="shared" si="0"/>
        <x:v>280</x:v>
      </x:c>
      <x:c r="B295" s="4" t="s">
        <x:v>341</x:v>
      </x:c>
      <x:c r="C295" s="4" t="s">
        <x:v>469</x:v>
      </x:c>
      <x:c r="D295" s="7" t="s">
        <x:v>142</x:v>
      </x:c>
      <x:c r="E295" s="7" t="s">
        <x:v>364</x:v>
      </x:c>
      <x:c r="F295" s="7" t="s">
        <x:v>43</x:v>
      </x:c>
      <x:c r="G295" s="7"/>
      <x:c r="H295" s="5">
        <x:v>24</x:v>
      </x:c>
      <x:c r="I295" s="6"/>
    </x:row>
    <x:row r="296" spans="1:9" ht="22.5" customHeight="1">
      <x:c r="A296" s="3">
        <x:f t="shared" si="0"/>
        <x:v>281</x:v>
      </x:c>
      <x:c r="B296" s="4" t="s">
        <x:v>341</x:v>
      </x:c>
      <x:c r="C296" s="4" t="s">
        <x:v>469</x:v>
      </x:c>
      <x:c r="D296" s="4" t="s">
        <x:v>191</x:v>
      </x:c>
      <x:c r="E296" s="4" t="s">
        <x:v>479</x:v>
      </x:c>
      <x:c r="F296" s="4" t="s">
        <x:v>46</x:v>
      </x:c>
      <x:c r="G296" s="4"/>
      <x:c r="H296" s="5">
        <x:f>8*2*12</x:f>
        <x:v>192</x:v>
      </x:c>
      <x:c r="I296" s="6"/>
    </x:row>
    <x:row r="297" spans="1:9" ht="22.5" customHeight="1">
      <x:c r="A297" s="3">
        <x:f t="shared" si="0"/>
        <x:v>282</x:v>
      </x:c>
      <x:c r="B297" s="4" t="s">
        <x:v>341</x:v>
      </x:c>
      <x:c r="C297" s="4" t="s">
        <x:v>469</x:v>
      </x:c>
      <x:c r="D297" s="7" t="s">
        <x:v>379</x:v>
      </x:c>
      <x:c r="E297" s="7" t="s">
        <x:v>225</x:v>
      </x:c>
      <x:c r="F297" s="7" t="s">
        <x:v>43</x:v>
      </x:c>
      <x:c r="G297" s="7"/>
      <x:c r="H297" s="5">
        <x:f>8*2*12</x:f>
        <x:v>192</x:v>
      </x:c>
      <x:c r="I297" s="6"/>
    </x:row>
    <x:row r="298" spans="1:9" ht="22.5" customHeight="1">
      <x:c r="A298" s="3">
        <x:f t="shared" si="0"/>
        <x:v>283</x:v>
      </x:c>
      <x:c r="B298" s="4" t="s">
        <x:v>341</x:v>
      </x:c>
      <x:c r="C298" s="4" t="s">
        <x:v>469</x:v>
      </x:c>
      <x:c r="D298" s="4" t="s">
        <x:v>4</x:v>
      </x:c>
      <x:c r="E298" s="4" t="s">
        <x:v>111</x:v>
      </x:c>
      <x:c r="F298" s="4" t="s">
        <x:v>43</x:v>
      </x:c>
      <x:c r="G298" s="4"/>
      <x:c r="H298" s="5">
        <x:f>6*2*12</x:f>
        <x:v>144</x:v>
      </x:c>
      <x:c r="I298" s="6"/>
    </x:row>
    <x:row r="299" spans="1:9" ht="22.5" customHeight="1">
      <x:c r="A299" s="3">
        <x:f t="shared" si="0"/>
        <x:v>284</x:v>
      </x:c>
      <x:c r="B299" s="4" t="s">
        <x:v>341</x:v>
      </x:c>
      <x:c r="C299" s="4" t="s">
        <x:v>469</x:v>
      </x:c>
      <x:c r="D299" s="4" t="s">
        <x:v>544</x:v>
      </x:c>
      <x:c r="E299" s="4" t="s">
        <x:v>116</x:v>
      </x:c>
      <x:c r="F299" s="4" t="s">
        <x:v>43</x:v>
      </x:c>
      <x:c r="G299" s="4"/>
      <x:c r="H299" s="5">
        <x:f>5*2*2</x:f>
        <x:v>20</x:v>
      </x:c>
      <x:c r="I299" s="6"/>
    </x:row>
    <x:row r="300" spans="1:9" ht="22.5" customHeight="1">
      <x:c r="A300" s="3">
        <x:f t="shared" si="0"/>
        <x:v>285</x:v>
      </x:c>
      <x:c r="B300" s="4" t="s">
        <x:v>341</x:v>
      </x:c>
      <x:c r="C300" s="4" t="s">
        <x:v>469</x:v>
      </x:c>
      <x:c r="D300" s="7" t="s">
        <x:v>541</x:v>
      </x:c>
      <x:c r="E300" s="7" t="s">
        <x:v>374</x:v>
      </x:c>
      <x:c r="F300" s="7" t="s">
        <x:v>43</x:v>
      </x:c>
      <x:c r="G300" s="7"/>
      <x:c r="H300" s="5">
        <x:f>3*3*12</x:f>
        <x:v>108</x:v>
      </x:c>
      <x:c r="I300" s="6"/>
    </x:row>
    <x:row r="301" spans="1:9" ht="22.5" customHeight="1">
      <x:c r="A301" s="3">
        <x:f t="shared" si="0"/>
        <x:v>286</x:v>
      </x:c>
      <x:c r="B301" s="4" t="s">
        <x:v>341</x:v>
      </x:c>
      <x:c r="C301" s="4" t="s">
        <x:v>469</x:v>
      </x:c>
      <x:c r="D301" s="4" t="s">
        <x:v>12</x:v>
      </x:c>
      <x:c r="E301" s="4" t="s">
        <x:v>188</x:v>
      </x:c>
      <x:c r="F301" s="4" t="s">
        <x:v>43</x:v>
      </x:c>
      <x:c r="G301" s="4"/>
      <x:c r="H301" s="5">
        <x:f>7*2*12</x:f>
        <x:v>168</x:v>
      </x:c>
      <x:c r="I301" s="6"/>
    </x:row>
    <x:row r="302" spans="1:9" ht="22.5" customHeight="1">
      <x:c r="A302" s="3">
        <x:f t="shared" si="0"/>
        <x:v>287</x:v>
      </x:c>
      <x:c r="B302" s="4" t="s">
        <x:v>341</x:v>
      </x:c>
      <x:c r="C302" s="4" t="s">
        <x:v>497</x:v>
      </x:c>
      <x:c r="D302" s="4" t="s">
        <x:v>375</x:v>
      </x:c>
      <x:c r="E302" s="4" t="s">
        <x:v>365</x:v>
      </x:c>
      <x:c r="F302" s="4" t="s">
        <x:v>46</x:v>
      </x:c>
      <x:c r="G302" s="4"/>
      <x:c r="H302" s="5">
        <x:f>40*5*120</x:f>
        <x:v>24000</x:v>
      </x:c>
      <x:c r="I302" s="6"/>
    </x:row>
    <x:row r="303" spans="1:9" ht="22.5" customHeight="1">
      <x:c r="A303" s="3">
        <x:f t="shared" si="0"/>
        <x:v>288</x:v>
      </x:c>
      <x:c r="B303" s="4" t="s">
        <x:v>341</x:v>
      </x:c>
      <x:c r="C303" s="4" t="s">
        <x:v>342</x:v>
      </x:c>
      <x:c r="D303" s="7" t="s">
        <x:v>577</x:v>
      </x:c>
      <x:c r="E303" s="7" t="s">
        <x:v>370</x:v>
      </x:c>
      <x:c r="F303" s="7" t="s">
        <x:v>35</x:v>
      </x:c>
      <x:c r="G303" s="7"/>
      <x:c r="H303" s="5">
        <x:f>24</x:f>
        <x:v>24</x:v>
      </x:c>
      <x:c r="I303" s="6"/>
    </x:row>
    <x:row r="304" spans="1:9" ht="22.5" customHeight="1">
      <x:c r="A304" s="3">
        <x:f t="shared" si="0"/>
        <x:v>289</x:v>
      </x:c>
      <x:c r="B304" s="4" t="s">
        <x:v>519</x:v>
      </x:c>
      <x:c r="C304" s="4" t="s">
        <x:v>516</x:v>
      </x:c>
      <x:c r="D304" s="4" t="s">
        <x:v>376</x:v>
      </x:c>
      <x:c r="E304" s="4" t="s">
        <x:v>184</x:v>
      </x:c>
      <x:c r="F304" s="4" t="s">
        <x:v>43</x:v>
      </x:c>
      <x:c r="G304" s="4"/>
      <x:c r="H304" s="5">
        <x:f>1*5*12</x:f>
        <x:v>60</x:v>
      </x:c>
      <x:c r="I304" s="6"/>
    </x:row>
    <x:row r="305" spans="1:9" ht="22.5" customHeight="1">
      <x:c r="A305" s="3">
        <x:f t="shared" si="0"/>
        <x:v>290</x:v>
      </x:c>
      <x:c r="B305" s="4" t="s">
        <x:v>519</x:v>
      </x:c>
      <x:c r="C305" s="4" t="s">
        <x:v>516</x:v>
      </x:c>
      <x:c r="D305" s="7" t="s">
        <x:v>376</x:v>
      </x:c>
      <x:c r="E305" s="7" t="s">
        <x:v>166</x:v>
      </x:c>
      <x:c r="F305" s="7" t="s">
        <x:v>43</x:v>
      </x:c>
      <x:c r="G305" s="7"/>
      <x:c r="H305" s="5">
        <x:v>60</x:v>
      </x:c>
      <x:c r="I305" s="6"/>
    </x:row>
    <x:row r="306" spans="1:9" ht="22.5" customHeight="1">
      <x:c r="A306" s="3">
        <x:f t="shared" si="0"/>
        <x:v>291</x:v>
      </x:c>
      <x:c r="B306" s="4" t="s">
        <x:v>519</x:v>
      </x:c>
      <x:c r="C306" s="4" t="s">
        <x:v>514</x:v>
      </x:c>
      <x:c r="D306" s="4" t="s">
        <x:v>140</x:v>
      </x:c>
      <x:c r="E306" s="4" t="s">
        <x:v>462</x:v>
      </x:c>
      <x:c r="F306" s="4" t="s">
        <x:v>523</x:v>
      </x:c>
      <x:c r="G306" s="4"/>
      <x:c r="H306" s="5">
        <x:f>5*4*12</x:f>
        <x:v>240</x:v>
      </x:c>
      <x:c r="I306" s="6"/>
    </x:row>
    <x:row r="307" spans="1:9" ht="22.5" customHeight="1">
      <x:c r="A307" s="3">
        <x:f t="shared" si="0"/>
        <x:v>292</x:v>
      </x:c>
      <x:c r="B307" s="4" t="s">
        <x:v>519</x:v>
      </x:c>
      <x:c r="C307" s="4" t="s">
        <x:v>514</x:v>
      </x:c>
      <x:c r="D307" s="7" t="s">
        <x:v>192</x:v>
      </x:c>
      <x:c r="E307" s="7" t="s">
        <x:v>462</x:v>
      </x:c>
      <x:c r="F307" s="7" t="s">
        <x:v>523</x:v>
      </x:c>
      <x:c r="G307" s="7"/>
      <x:c r="H307" s="5">
        <x:v>240</x:v>
      </x:c>
      <x:c r="I307" s="6"/>
    </x:row>
    <x:row r="308" spans="1:9" ht="22.5" customHeight="1">
      <x:c r="A308" s="3">
        <x:f t="shared" si="0"/>
        <x:v>293</x:v>
      </x:c>
      <x:c r="B308" s="4" t="s">
        <x:v>519</x:v>
      </x:c>
      <x:c r="C308" s="4" t="s">
        <x:v>514</x:v>
      </x:c>
      <x:c r="D308" s="4" t="s">
        <x:v>120</x:v>
      </x:c>
      <x:c r="E308" s="4" t="s">
        <x:v>18</x:v>
      </x:c>
      <x:c r="F308" s="4" t="s">
        <x:v>523</x:v>
      </x:c>
      <x:c r="G308" s="4"/>
      <x:c r="H308" s="5">
        <x:v>240</x:v>
      </x:c>
      <x:c r="I308" s="6"/>
    </x:row>
    <x:row r="309" spans="1:9" ht="22.5" customHeight="1">
      <x:c r="A309" s="3">
        <x:f t="shared" si="0"/>
        <x:v>294</x:v>
      </x:c>
      <x:c r="B309" s="4" t="s">
        <x:v>519</x:v>
      </x:c>
      <x:c r="C309" s="4" t="s">
        <x:v>514</x:v>
      </x:c>
      <x:c r="D309" s="7" t="s">
        <x:v>139</x:v>
      </x:c>
      <x:c r="E309" s="7" t="s">
        <x:v>106</x:v>
      </x:c>
      <x:c r="F309" s="7" t="s">
        <x:v>523</x:v>
      </x:c>
      <x:c r="G309" s="7"/>
      <x:c r="H309" s="5">
        <x:v>240</x:v>
      </x:c>
      <x:c r="I309" s="6"/>
    </x:row>
    <x:row r="310" spans="1:9" ht="22.5" customHeight="1">
      <x:c r="A310" s="3">
        <x:f t="shared" si="0"/>
        <x:v>295</x:v>
      </x:c>
      <x:c r="B310" s="4" t="s">
        <x:v>519</x:v>
      </x:c>
      <x:c r="C310" s="4" t="s">
        <x:v>514</x:v>
      </x:c>
      <x:c r="D310" s="7" t="s">
        <x:v>148</x:v>
      </x:c>
      <x:c r="E310" s="7" t="s">
        <x:v>462</x:v>
      </x:c>
      <x:c r="F310" s="7" t="s">
        <x:v>523</x:v>
      </x:c>
      <x:c r="G310" s="7"/>
      <x:c r="H310" s="5">
        <x:v>360</x:v>
      </x:c>
      <x:c r="I310" s="6"/>
    </x:row>
    <x:row r="311" spans="1:9" ht="22.5" customHeight="1">
      <x:c r="A311" s="3">
        <x:f t="shared" si="0"/>
        <x:v>296</x:v>
      </x:c>
      <x:c r="B311" s="4" t="s">
        <x:v>519</x:v>
      </x:c>
      <x:c r="C311" s="4" t="s">
        <x:v>514</x:v>
      </x:c>
      <x:c r="D311" s="4" t="s">
        <x:v>113</x:v>
      </x:c>
      <x:c r="E311" s="4" t="s">
        <x:v>134</x:v>
      </x:c>
      <x:c r="F311" s="4" t="s">
        <x:v>523</x:v>
      </x:c>
      <x:c r="G311" s="4"/>
      <x:c r="H311" s="5">
        <x:f>5*4*12</x:f>
        <x:v>240</x:v>
      </x:c>
      <x:c r="I311" s="6"/>
    </x:row>
    <x:row r="312" spans="1:9" ht="22.5" customHeight="1">
      <x:c r="A312" s="3">
        <x:f t="shared" si="0"/>
        <x:v>297</x:v>
      </x:c>
      <x:c r="B312" s="4" t="s">
        <x:v>519</x:v>
      </x:c>
      <x:c r="C312" s="4" t="s">
        <x:v>514</x:v>
      </x:c>
      <x:c r="D312" s="7" t="s">
        <x:v>147</x:v>
      </x:c>
      <x:c r="E312" s="7" t="s">
        <x:v>107</x:v>
      </x:c>
      <x:c r="F312" s="7" t="s">
        <x:v>523</x:v>
      </x:c>
      <x:c r="G312" s="7"/>
      <x:c r="H312" s="5">
        <x:f>15*2*12</x:f>
        <x:v>360</x:v>
      </x:c>
      <x:c r="I312" s="6"/>
    </x:row>
    <x:row r="313" spans="1:9" ht="22.5" customHeight="1">
      <x:c r="A313" s="3">
        <x:f t="shared" si="0"/>
        <x:v>298</x:v>
      </x:c>
      <x:c r="B313" s="4" t="s">
        <x:v>519</x:v>
      </x:c>
      <x:c r="C313" s="4" t="s">
        <x:v>514</x:v>
      </x:c>
      <x:c r="D313" s="7" t="s">
        <x:v>526</x:v>
      </x:c>
      <x:c r="E313" s="7" t="s">
        <x:v>527</x:v>
      </x:c>
      <x:c r="F313" s="7" t="s">
        <x:v>523</x:v>
      </x:c>
      <x:c r="G313" s="7"/>
      <x:c r="H313" s="5">
        <x:v>360</x:v>
      </x:c>
      <x:c r="I313" s="6"/>
    </x:row>
    <x:row r="314" spans="1:9" ht="22.5" customHeight="1">
      <x:c r="A314" s="3">
        <x:f t="shared" si="0"/>
        <x:v>299</x:v>
      </x:c>
      <x:c r="B314" s="4" t="s">
        <x:v>519</x:v>
      </x:c>
      <x:c r="C314" s="4" t="s">
        <x:v>521</x:v>
      </x:c>
      <x:c r="D314" s="4" t="s">
        <x:v>155</x:v>
      </x:c>
      <x:c r="E314" s="4" t="s">
        <x:v>114</x:v>
      </x:c>
      <x:c r="F314" s="4" t="s">
        <x:v>523</x:v>
      </x:c>
      <x:c r="G314" s="4"/>
      <x:c r="H314" s="5">
        <x:f>10*2*12</x:f>
        <x:v>240</x:v>
      </x:c>
      <x:c r="I314" s="6"/>
    </x:row>
    <x:row r="315" spans="1:9" ht="22.5" customHeight="1">
      <x:c r="A315" s="3">
        <x:f t="shared" si="0"/>
        <x:v>300</x:v>
      </x:c>
      <x:c r="B315" s="4" t="s">
        <x:v>519</x:v>
      </x:c>
      <x:c r="C315" s="4" t="s">
        <x:v>521</x:v>
      </x:c>
      <x:c r="D315" s="7" t="s">
        <x:v>141</x:v>
      </x:c>
      <x:c r="E315" s="7" t="s">
        <x:v>185</x:v>
      </x:c>
      <x:c r="F315" s="7" t="s">
        <x:v>523</x:v>
      </x:c>
      <x:c r="G315" s="7"/>
      <x:c r="H315" s="5">
        <x:f>20*5*12</x:f>
        <x:v>1200</x:v>
      </x:c>
      <x:c r="I315" s="6"/>
    </x:row>
    <x:row r="316" spans="1:9" ht="22.5" customHeight="1">
      <x:c r="A316" s="3">
        <x:f t="shared" si="0"/>
        <x:v>301</x:v>
      </x:c>
      <x:c r="B316" s="4" t="s">
        <x:v>519</x:v>
      </x:c>
      <x:c r="C316" s="4" t="s">
        <x:v>521</x:v>
      </x:c>
      <x:c r="D316" s="4" t="s">
        <x:v>144</x:v>
      </x:c>
      <x:c r="E316" s="4" t="s">
        <x:v>301</x:v>
      </x:c>
      <x:c r="F316" s="4" t="s">
        <x:v>523</x:v>
      </x:c>
      <x:c r="G316" s="4"/>
      <x:c r="H316" s="5">
        <x:f>2*4*12</x:f>
        <x:v>96</x:v>
      </x:c>
      <x:c r="I316" s="6"/>
    </x:row>
    <x:row r="317" spans="1:9" ht="22.5" customHeight="1">
      <x:c r="A317" s="3">
        <x:f t="shared" si="0"/>
        <x:v>302</x:v>
      </x:c>
      <x:c r="B317" s="4" t="s">
        <x:v>519</x:v>
      </x:c>
      <x:c r="C317" s="4" t="s">
        <x:v>521</x:v>
      </x:c>
      <x:c r="D317" s="7" t="s">
        <x:v>154</x:v>
      </x:c>
      <x:c r="E317" s="7" t="s">
        <x:v>189</x:v>
      </x:c>
      <x:c r="F317" s="7" t="s">
        <x:v>523</x:v>
      </x:c>
      <x:c r="G317" s="7"/>
      <x:c r="H317" s="5">
        <x:f>2*2*12</x:f>
        <x:v>48</x:v>
      </x:c>
      <x:c r="I317" s="6"/>
    </x:row>
    <x:row r="318" spans="1:9" ht="22.5" customHeight="1">
      <x:c r="A318" s="3">
        <x:f t="shared" si="0"/>
        <x:v>303</x:v>
      </x:c>
      <x:c r="B318" s="4" t="s">
        <x:v>519</x:v>
      </x:c>
      <x:c r="C318" s="4" t="s">
        <x:v>521</x:v>
      </x:c>
      <x:c r="D318" s="7" t="s">
        <x:v>154</x:v>
      </x:c>
      <x:c r="E318" s="7" t="s">
        <x:v>187</x:v>
      </x:c>
      <x:c r="F318" s="7" t="s">
        <x:v>523</x:v>
      </x:c>
      <x:c r="G318" s="7"/>
      <x:c r="H318" s="5">
        <x:f>5*2*4*12</x:f>
        <x:v>480</x:v>
      </x:c>
      <x:c r="I318" s="6"/>
    </x:row>
    <x:row r="319" spans="1:9" ht="22.5" customHeight="1">
      <x:c r="A319" s="3">
        <x:f t="shared" si="0"/>
        <x:v>304</x:v>
      </x:c>
      <x:c r="B319" s="4" t="s">
        <x:v>519</x:v>
      </x:c>
      <x:c r="C319" s="4" t="s">
        <x:v>521</x:v>
      </x:c>
      <x:c r="D319" s="4" t="s">
        <x:v>21</x:v>
      </x:c>
      <x:c r="E319" s="4" t="s">
        <x:v>22</x:v>
      </x:c>
      <x:c r="F319" s="4" t="s">
        <x:v>523</x:v>
      </x:c>
      <x:c r="G319" s="4"/>
      <x:c r="H319" s="5">
        <x:f>2*2*5*12</x:f>
        <x:v>240</x:v>
      </x:c>
      <x:c r="I319" s="6"/>
    </x:row>
    <x:row r="320" spans="1:9" ht="22.5" customHeight="1">
      <x:c r="A320" s="3">
        <x:f t="shared" si="0"/>
        <x:v>305</x:v>
      </x:c>
      <x:c r="B320" s="4" t="s">
        <x:v>519</x:v>
      </x:c>
      <x:c r="C320" s="4" t="s">
        <x:v>521</x:v>
      </x:c>
      <x:c r="D320" s="7" t="s">
        <x:v>553</x:v>
      </x:c>
      <x:c r="E320" s="7" t="s">
        <x:v>276</x:v>
      </x:c>
      <x:c r="F320" s="7" t="s">
        <x:v>523</x:v>
      </x:c>
      <x:c r="G320" s="7"/>
      <x:c r="H320" s="5">
        <x:f>2*2*4*12</x:f>
        <x:v>192</x:v>
      </x:c>
      <x:c r="I320" s="6"/>
    </x:row>
    <x:row r="321" spans="1:9" ht="22.5" customHeight="1">
      <x:c r="A321" s="3">
        <x:f t="shared" si="0"/>
        <x:v>306</x:v>
      </x:c>
      <x:c r="B321" s="4" t="s">
        <x:v>519</x:v>
      </x:c>
      <x:c r="C321" s="4" t="s">
        <x:v>521</x:v>
      </x:c>
      <x:c r="D321" s="7" t="s">
        <x:v>556</x:v>
      </x:c>
      <x:c r="E321" s="7" t="s">
        <x:v>117</x:v>
      </x:c>
      <x:c r="F321" s="7" t="s">
        <x:v>523</x:v>
      </x:c>
      <x:c r="G321" s="7"/>
      <x:c r="H321" s="5">
        <x:f>10*1*12</x:f>
        <x:v>120</x:v>
      </x:c>
      <x:c r="I321" s="6"/>
    </x:row>
    <x:row r="322" spans="1:9" ht="22.5" customHeight="1">
      <x:c r="A322" s="3">
        <x:f t="shared" si="0"/>
        <x:v>307</x:v>
      </x:c>
      <x:c r="B322" s="4" t="s">
        <x:v>519</x:v>
      </x:c>
      <x:c r="C322" s="4" t="s">
        <x:v>503</x:v>
      </x:c>
      <x:c r="D322" s="7" t="s">
        <x:v>126</x:v>
      </x:c>
      <x:c r="E322" s="7" t="s">
        <x:v>182</x:v>
      </x:c>
      <x:c r="F322" s="7" t="s">
        <x:v>523</x:v>
      </x:c>
      <x:c r="G322" s="7"/>
      <x:c r="H322" s="5">
        <x:f>3*2*12</x:f>
        <x:v>72</x:v>
      </x:c>
      <x:c r="I322" s="6"/>
    </x:row>
    <x:row r="323" spans="1:9" ht="22.5" customHeight="1">
      <x:c r="A323" s="3">
        <x:f t="shared" si="0"/>
        <x:v>308</x:v>
      </x:c>
      <x:c r="B323" s="4" t="s">
        <x:v>519</x:v>
      </x:c>
      <x:c r="C323" s="4" t="s">
        <x:v>503</x:v>
      </x:c>
      <x:c r="D323" s="4" t="s">
        <x:v>557</x:v>
      </x:c>
      <x:c r="E323" s="4" t="s">
        <x:v>383</x:v>
      </x:c>
      <x:c r="F323" s="4" t="s">
        <x:v>523</x:v>
      </x:c>
      <x:c r="G323" s="4"/>
      <x:c r="H323" s="5">
        <x:f>3*2*12</x:f>
        <x:v>72</x:v>
      </x:c>
      <x:c r="I323" s="6"/>
    </x:row>
    <x:row r="324" spans="1:9" ht="22.5" customHeight="1">
      <x:c r="A324" s="3">
        <x:f t="shared" si="0"/>
        <x:v>309</x:v>
      </x:c>
      <x:c r="B324" s="4" t="s">
        <x:v>519</x:v>
      </x:c>
      <x:c r="C324" s="4" t="s">
        <x:v>503</x:v>
      </x:c>
      <x:c r="D324" s="9" t="s">
        <x:v>557</x:v>
      </x:c>
      <x:c r="E324" s="9" t="s">
        <x:v>118</x:v>
      </x:c>
      <x:c r="F324" s="9" t="s">
        <x:v>523</x:v>
      </x:c>
      <x:c r="G324" s="9"/>
      <x:c r="H324" s="5">
        <x:f>8*1*12</x:f>
        <x:v>96</x:v>
      </x:c>
      <x:c r="I324" s="6"/>
    </x:row>
    <x:row r="325" spans="1:9" ht="18" customHeight="1">
      <x:c r="A325" s="3">
        <x:f t="shared" si="0"/>
        <x:v>310</x:v>
      </x:c>
      <x:c r="B325" s="10" t="s">
        <x:v>519</x:v>
      </x:c>
      <x:c r="C325" s="10" t="s">
        <x:v>503</x:v>
      </x:c>
      <x:c r="D325" s="10" t="s">
        <x:v>554</x:v>
      </x:c>
      <x:c r="E325" s="10" t="s">
        <x:v>70</x:v>
      </x:c>
      <x:c r="F325" s="10" t="s">
        <x:v>523</x:v>
      </x:c>
      <x:c r="G325" s="10"/>
      <x:c r="H325" s="11">
        <x:f>15*12</x:f>
        <x:v>180</x:v>
      </x:c>
      <x:c r="I325" s="12"/>
    </x:row>
    <x:row r="326" spans="1:9" ht="30.75" customHeight="1">
      <x:c r="A326" s="6"/>
      <x:c r="B326" s="6"/>
      <x:c r="C326" s="6"/>
      <x:c r="D326" s="6"/>
      <x:c r="E326" s="6" t="s">
        <x:v>1</x:v>
      </x:c>
      <x:c r="F326" s="6"/>
      <x:c r="G326" s="13"/>
      <x:c r="H326" s="6"/>
      <x:c r="I326" s="13"/>
    </x:row>
  </x:sheetData>
  <x:mergeCells count="1">
    <x:mergeCell ref="A1:I1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ypshelter6</cp:lastModifiedBy>
  <cp:revision>21</cp:revision>
  <dcterms:created xsi:type="dcterms:W3CDTF">2026-07-24T05:09:34.000</dcterms:created>
  <dcterms:modified xsi:type="dcterms:W3CDTF">2026-08-03T07:02:53.276</dcterms:modified>
  <cp:version>1300.0100.01</cp:version>
</cp:coreProperties>
</file>